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E:\自分の研究\③グロウアップナビ\11_大澤_資料（グロウアップナビ①②）\"/>
    </mc:Choice>
  </mc:AlternateContent>
  <xr:revisionPtr revIDLastSave="0" documentId="13_ncr:1_{BFF11348-A038-44D4-8722-244E95C3297B}" xr6:coauthVersionLast="47" xr6:coauthVersionMax="47" xr10:uidLastSave="{00000000-0000-0000-0000-000000000000}"/>
  <bookViews>
    <workbookView xWindow="-120" yWindow="-120" windowWidth="20730" windowHeight="11160" xr2:uid="{00000000-000D-0000-FFFF-FFFF00000000}"/>
  </bookViews>
  <sheets>
    <sheet name="入力の例" sheetId="1" r:id="rId1"/>
    <sheet name="実際に入力するシート" sheetId="6" r:id="rId2"/>
  </sheets>
  <definedNames>
    <definedName name="_xlnm.Print_Area" localSheetId="1">実際に入力するシート!$A$1:$W$28</definedName>
    <definedName name="_xlnm.Print_Area" localSheetId="0">入力の例!$A$1:$W$28</definedName>
  </definedNames>
  <calcPr calcId="181029"/>
</workbook>
</file>

<file path=xl/calcChain.xml><?xml version="1.0" encoding="utf-8"?>
<calcChain xmlns="http://schemas.openxmlformats.org/spreadsheetml/2006/main">
  <c r="C27" i="6" l="1"/>
  <c r="O26" i="6"/>
  <c r="C26" i="6"/>
  <c r="O25" i="6"/>
  <c r="C25" i="6"/>
  <c r="V24" i="6"/>
  <c r="O24" i="6"/>
  <c r="C24" i="6"/>
  <c r="V23" i="6"/>
  <c r="O23" i="6"/>
  <c r="C23" i="6"/>
  <c r="V22" i="6"/>
  <c r="O22" i="6"/>
  <c r="C22" i="6"/>
  <c r="V21" i="6"/>
  <c r="V25" i="6" s="1"/>
  <c r="O21" i="6"/>
  <c r="C21" i="6"/>
  <c r="O20" i="6"/>
  <c r="C20" i="6"/>
  <c r="O19" i="6"/>
  <c r="C19" i="6"/>
  <c r="O18" i="6"/>
  <c r="O27" i="6" s="1"/>
  <c r="C18" i="6"/>
  <c r="C17" i="6"/>
  <c r="C16" i="6"/>
  <c r="C15" i="6"/>
  <c r="C14" i="6"/>
  <c r="C13" i="6"/>
  <c r="C12" i="6"/>
  <c r="C11" i="6"/>
  <c r="C10" i="6"/>
  <c r="C9" i="6"/>
  <c r="C8" i="6"/>
  <c r="U1" i="6"/>
  <c r="S1" i="6"/>
  <c r="C8" i="1"/>
  <c r="C9" i="1"/>
  <c r="C10" i="1"/>
  <c r="C11" i="1"/>
  <c r="C12" i="1"/>
  <c r="O21" i="1"/>
  <c r="O19" i="1"/>
  <c r="O22" i="1"/>
  <c r="O20" i="1"/>
  <c r="O23" i="1"/>
  <c r="O18" i="1"/>
  <c r="O24" i="1"/>
  <c r="O25" i="1"/>
  <c r="O26" i="1"/>
  <c r="V23" i="1"/>
  <c r="V24" i="1"/>
  <c r="V21" i="1"/>
  <c r="V22" i="1"/>
  <c r="U1" i="1"/>
  <c r="S1" i="1"/>
  <c r="C27" i="1"/>
  <c r="C26" i="1"/>
  <c r="C25" i="1"/>
  <c r="C23" i="1"/>
  <c r="C24" i="1"/>
  <c r="C22" i="1"/>
  <c r="C21" i="1"/>
  <c r="C20" i="1"/>
  <c r="C19" i="1"/>
  <c r="C18" i="1"/>
  <c r="C17" i="1"/>
  <c r="C16" i="1"/>
  <c r="C15" i="1"/>
  <c r="C14" i="1"/>
  <c r="C13" i="1"/>
  <c r="O27" i="1" l="1"/>
  <c r="V25" i="1"/>
</calcChain>
</file>

<file path=xl/sharedStrings.xml><?xml version="1.0" encoding="utf-8"?>
<sst xmlns="http://schemas.openxmlformats.org/spreadsheetml/2006/main" count="225" uniqueCount="71">
  <si>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</si>
  <si>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</si>
  <si>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</si>
  <si>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</si>
  <si>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</si>
  <si>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</si>
  <si>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</si>
  <si>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</si>
  <si>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</si>
  <si>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</si>
  <si>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⑫</t>
    <phoneticPr fontId="1"/>
  </si>
  <si>
    <t>⑪</t>
    <phoneticPr fontId="1"/>
  </si>
  <si>
    <t>⑬</t>
    <phoneticPr fontId="1"/>
  </si>
  <si>
    <t>⑭</t>
    <phoneticPr fontId="1"/>
  </si>
  <si>
    <t>⑮</t>
    <phoneticPr fontId="1"/>
  </si>
  <si>
    <t>ポジティブワード</t>
    <phoneticPr fontId="1"/>
  </si>
  <si>
    <t>人</t>
    <rPh sb="0" eb="1">
      <t>ヒト</t>
    </rPh>
    <phoneticPr fontId="1"/>
  </si>
  <si>
    <t>グッドチョイス</t>
    <phoneticPr fontId="1"/>
  </si>
  <si>
    <t>(認める・褒める声掛け)</t>
    <rPh sb="1" eb="2">
      <t>ミト</t>
    </rPh>
    <rPh sb="5" eb="6">
      <t>ホ</t>
    </rPh>
    <rPh sb="8" eb="10">
      <t>コエカ</t>
    </rPh>
    <phoneticPr fontId="1"/>
  </si>
  <si>
    <t>（月）</t>
    <rPh sb="1" eb="2">
      <t>ツキ</t>
    </rPh>
    <phoneticPr fontId="1"/>
  </si>
  <si>
    <t>（火）</t>
    <rPh sb="1" eb="2">
      <t>ヒ</t>
    </rPh>
    <phoneticPr fontId="1"/>
  </si>
  <si>
    <t>（水）</t>
    <rPh sb="1" eb="2">
      <t>スイ</t>
    </rPh>
    <phoneticPr fontId="1"/>
  </si>
  <si>
    <t>（木）</t>
    <rPh sb="1" eb="2">
      <t>モク</t>
    </rPh>
    <phoneticPr fontId="1"/>
  </si>
  <si>
    <t>（金）</t>
    <rPh sb="1" eb="2">
      <t>キン</t>
    </rPh>
    <phoneticPr fontId="1"/>
  </si>
  <si>
    <t>より４週間</t>
    <rPh sb="3" eb="5">
      <t>シュウカン</t>
    </rPh>
    <phoneticPr fontId="1"/>
  </si>
  <si>
    <t>⑯</t>
    <phoneticPr fontId="1"/>
  </si>
  <si>
    <t>⑰</t>
    <phoneticPr fontId="1"/>
  </si>
  <si>
    <t>⑱</t>
    <phoneticPr fontId="1"/>
  </si>
  <si>
    <t>⑲</t>
    <phoneticPr fontId="1"/>
  </si>
  <si>
    <t>⑳</t>
    <phoneticPr fontId="1"/>
  </si>
  <si>
    <t>第２週</t>
    <rPh sb="0" eb="1">
      <t>ダイ</t>
    </rPh>
    <rPh sb="2" eb="3">
      <t>シュウ</t>
    </rPh>
    <phoneticPr fontId="1"/>
  </si>
  <si>
    <t>第３週</t>
    <rPh sb="0" eb="1">
      <t>ダイ</t>
    </rPh>
    <rPh sb="2" eb="3">
      <t>シュウ</t>
    </rPh>
    <phoneticPr fontId="1"/>
  </si>
  <si>
    <t>第４週</t>
    <rPh sb="0" eb="1">
      <t>ダイ</t>
    </rPh>
    <rPh sb="2" eb="3">
      <t>シュウ</t>
    </rPh>
    <phoneticPr fontId="1"/>
  </si>
  <si>
    <t>実感度</t>
    <rPh sb="0" eb="2">
      <t>ジッカン</t>
    </rPh>
    <rPh sb="2" eb="3">
      <t>ド</t>
    </rPh>
    <phoneticPr fontId="1"/>
  </si>
  <si>
    <t>合計</t>
    <rPh sb="0" eb="2">
      <t>ゴウケイ</t>
    </rPh>
    <phoneticPr fontId="1"/>
  </si>
  <si>
    <t>【チェック期間】</t>
    <phoneticPr fontId="1"/>
  </si>
  <si>
    <t>～</t>
    <phoneticPr fontId="1"/>
  </si>
  <si>
    <t>子供を褒めるのは、なかなか難しかった。明日は意識していきたい。</t>
    <rPh sb="0" eb="2">
      <t>コドモ</t>
    </rPh>
    <rPh sb="3" eb="4">
      <t>ホ</t>
    </rPh>
    <rPh sb="13" eb="14">
      <t>ムズカ</t>
    </rPh>
    <rPh sb="19" eb="21">
      <t>アシタ</t>
    </rPh>
    <rPh sb="22" eb="24">
      <t>イシキ</t>
    </rPh>
    <phoneticPr fontId="1"/>
  </si>
  <si>
    <t>第１週</t>
  </si>
  <si>
    <t>Aさんのよいところを発見できて、私も嬉しかった。</t>
    <rPh sb="10" eb="12">
      <t>ハッケン</t>
    </rPh>
    <rPh sb="16" eb="17">
      <t>ワタシ</t>
    </rPh>
    <rPh sb="18" eb="19">
      <t>ウレ</t>
    </rPh>
    <phoneticPr fontId="1"/>
  </si>
  <si>
    <t>休み時間に校庭に行ってみると、授業では見られない子供の姿をたくさん見れた。</t>
    <rPh sb="0" eb="1">
      <t>ヤス</t>
    </rPh>
    <rPh sb="2" eb="4">
      <t>ジカン</t>
    </rPh>
    <rPh sb="5" eb="7">
      <t>コウテイ</t>
    </rPh>
    <rPh sb="8" eb="9">
      <t>イ</t>
    </rPh>
    <rPh sb="15" eb="17">
      <t>ジュギョウ</t>
    </rPh>
    <rPh sb="19" eb="20">
      <t>ミ</t>
    </rPh>
    <rPh sb="24" eb="26">
      <t>コドモ</t>
    </rPh>
    <rPh sb="27" eb="28">
      <t>スガタ</t>
    </rPh>
    <rPh sb="33" eb="34">
      <t>ミ</t>
    </rPh>
    <phoneticPr fontId="1"/>
  </si>
  <si>
    <t>児童の変容が見られたかどうか</t>
    <rPh sb="0" eb="2">
      <t>ジドウ</t>
    </rPh>
    <rPh sb="3" eb="5">
      <t>ヘンヨウ</t>
    </rPh>
    <rPh sb="6" eb="7">
      <t>ミ</t>
    </rPh>
    <phoneticPr fontId="1"/>
  </si>
  <si>
    <t>とても見られた</t>
  </si>
  <si>
    <t>とても見られた</t>
    <phoneticPr fontId="1"/>
  </si>
  <si>
    <t>少し見られた</t>
  </si>
  <si>
    <t>少し見られた</t>
    <phoneticPr fontId="1"/>
  </si>
  <si>
    <t>よく見取れなかった</t>
  </si>
  <si>
    <t>よく見取れなかった</t>
    <rPh sb="2" eb="3">
      <t>ミ</t>
    </rPh>
    <rPh sb="3" eb="4">
      <t>ト</t>
    </rPh>
    <phoneticPr fontId="1"/>
  </si>
  <si>
    <t>活用しなかった</t>
  </si>
  <si>
    <t>活用しなかった</t>
    <rPh sb="0" eb="2">
      <t>カツヨウ</t>
    </rPh>
    <phoneticPr fontId="1"/>
  </si>
  <si>
    <t>合計</t>
    <rPh sb="0" eb="2">
      <t>ゴウケイ</t>
    </rPh>
    <phoneticPr fontId="1"/>
  </si>
  <si>
    <t>あまり見られなかった</t>
  </si>
  <si>
    <t>あまり見られなかった</t>
    <rPh sb="3" eb="4">
      <t>ミ</t>
    </rPh>
    <phoneticPr fontId="1"/>
  </si>
  <si>
    <t>2 仕事や役割を頼む</t>
  </si>
  <si>
    <t>1 児童と一緒に取り組む</t>
  </si>
  <si>
    <t>1 児童と一緒に取り組む</t>
    <rPh sb="2" eb="4">
      <t>ジドウ</t>
    </rPh>
    <rPh sb="5" eb="7">
      <t>イッショ</t>
    </rPh>
    <rPh sb="8" eb="9">
      <t>ト</t>
    </rPh>
    <rPh sb="10" eb="11">
      <t>ク</t>
    </rPh>
    <phoneticPr fontId="1"/>
  </si>
  <si>
    <t>2 仕事や役割を頼む</t>
    <rPh sb="2" eb="4">
      <t>シゴト</t>
    </rPh>
    <rPh sb="5" eb="7">
      <t>ヤクワリ</t>
    </rPh>
    <rPh sb="8" eb="9">
      <t>タノ</t>
    </rPh>
    <phoneticPr fontId="1"/>
  </si>
  <si>
    <t>3 教師がしていたことを委ねる</t>
  </si>
  <si>
    <t>3 教師がしていたことを委ねる</t>
    <rPh sb="2" eb="4">
      <t>キョウシ</t>
    </rPh>
    <rPh sb="12" eb="13">
      <t>ユダ</t>
    </rPh>
    <phoneticPr fontId="1"/>
  </si>
  <si>
    <t>4 他の児童を参考にするように促す</t>
  </si>
  <si>
    <t>4 他の児童を参考にするように促す</t>
    <rPh sb="2" eb="3">
      <t>タ</t>
    </rPh>
    <rPh sb="4" eb="6">
      <t>ジドウ</t>
    </rPh>
    <rPh sb="7" eb="9">
      <t>サンコウ</t>
    </rPh>
    <rPh sb="15" eb="16">
      <t>ウナガ</t>
    </rPh>
    <phoneticPr fontId="1"/>
  </si>
  <si>
    <t>A 児童のよさやがんばりを承認する</t>
  </si>
  <si>
    <t>A 児童のよさやがんばりを承認する</t>
    <rPh sb="2" eb="4">
      <t>ジドウ</t>
    </rPh>
    <rPh sb="13" eb="15">
      <t>ショウニン</t>
    </rPh>
    <phoneticPr fontId="1"/>
  </si>
  <si>
    <t>B 児童のよさやがんばりを紹介する</t>
    <rPh sb="2" eb="4">
      <t>ジドウ</t>
    </rPh>
    <rPh sb="13" eb="15">
      <t>ショウカイ</t>
    </rPh>
    <phoneticPr fontId="1"/>
  </si>
  <si>
    <t>Ｃ 承認している様子を紹介する</t>
    <rPh sb="2" eb="4">
      <t>ショウニン</t>
    </rPh>
    <rPh sb="8" eb="10">
      <t>ヨウス</t>
    </rPh>
    <rPh sb="11" eb="13">
      <t>ショウカイ</t>
    </rPh>
    <phoneticPr fontId="1"/>
  </si>
  <si>
    <t>D 承認し合う様子を紹介する</t>
    <rPh sb="2" eb="4">
      <t>ショウニン</t>
    </rPh>
    <rPh sb="5" eb="6">
      <t>ア</t>
    </rPh>
    <rPh sb="7" eb="9">
      <t>ヨウス</t>
    </rPh>
    <rPh sb="10" eb="12">
      <t>ショウカイ</t>
    </rPh>
    <phoneticPr fontId="1"/>
  </si>
  <si>
    <t>D 承認している様子を紹介する</t>
  </si>
  <si>
    <t>少し見られた</t>
    <phoneticPr fontId="1"/>
  </si>
  <si>
    <t>C 承認している児童を紹介する</t>
  </si>
  <si>
    <t>（貢献する児童を促す）</t>
    <rPh sb="1" eb="3">
      <t>コウケン</t>
    </rPh>
    <rPh sb="5" eb="7">
      <t>ジドウ</t>
    </rPh>
    <rPh sb="8" eb="9">
      <t>ウナガ</t>
    </rPh>
    <phoneticPr fontId="1"/>
  </si>
  <si>
    <t>メモ（児童との関わりの様子などを記録するなど自由に活用してください）</t>
    <rPh sb="3" eb="5">
      <t>ジドウ</t>
    </rPh>
    <rPh sb="7" eb="8">
      <t>カカ</t>
    </rPh>
    <rPh sb="11" eb="13">
      <t>ヨウス</t>
    </rPh>
    <rPh sb="16" eb="18">
      <t>キロク</t>
    </rPh>
    <rPh sb="22" eb="24">
      <t>ジユウ</t>
    </rPh>
    <rPh sb="25" eb="27">
      <t>カツヨウ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</si>
</sst>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m&quot;月&quot;d&quot;日&quot;;@"/>
    <numFmt numFmtId="178" formatCode="m/d;@"/>
  </numFmts>
  <fonts count="14" x14ac:knownFonts="1">
    <font>
      <sz val="10"/>
      <color rgb="FF000000"/>
      <name val="Arial"/>
      <scheme val="minor"/>
    </font>
    <font>
      <sz val="6"/>
      <name val="Arial"/>
      <family val="3"/>
      <charset val="128"/>
      <scheme val="minor"/>
    </font>
    <font>
      <sz val="12"/>
      <color rgb="FF000000"/>
      <name val="Arial"/>
      <family val="2"/>
      <scheme val="minor"/>
    </font>
    <font>
      <sz val="10"/>
      <color rgb="FF000000"/>
      <name val="HG正楷書体-PRO"/>
      <family val="4"/>
      <charset val="128"/>
    </font>
    <font>
      <sz val="12"/>
      <color rgb="FF000000"/>
      <name val="HG正楷書体-PRO"/>
      <family val="4"/>
      <charset val="128"/>
    </font>
    <font>
      <sz val="11"/>
      <color rgb="FF000000"/>
      <name val="HG丸ｺﾞｼｯｸM-PRO"/>
      <family val="3"/>
      <charset val="128"/>
    </font>
    <font>
      <sz val="11"/>
      <color theme="1"/>
      <name val="HG丸ｺﾞｼｯｸM-PRO"/>
      <family val="3"/>
      <charset val="128"/>
    </font>
    <font>
      <sz val="9"/>
      <color rgb="FF000000"/>
      <name val="HG丸ｺﾞｼｯｸM-PRO"/>
      <family val="3"/>
      <charset val="128"/>
    </font>
    <font>
      <sz val="14"/>
      <color rgb="FF000000"/>
      <name val="HG丸ｺﾞｼｯｸM-PRO"/>
      <family val="3"/>
      <charset val="128"/>
    </font>
    <font>
      <sz val="16"/>
      <color rgb="FF000000"/>
      <name val="HG丸ｺﾞｼｯｸM-PRO"/>
      <family val="3"/>
      <charset val="128"/>
    </font>
    <font>
      <sz val="16"/>
      <color theme="1"/>
      <name val="HG丸ｺﾞｼｯｸM-PRO"/>
      <family val="3"/>
      <charset val="128"/>
    </font>
    <font>
      <sz val="12"/>
      <color rgb="FF000000"/>
      <name val="Arial"/>
      <family val="3"/>
      <charset val="128"/>
      <scheme val="minor"/>
    </font>
    <font>
      <sz val="12"/>
      <color rgb="FF000000"/>
      <name val="HG丸ｺﾞｼｯｸM-PRO"/>
      <family val="3"/>
      <charset val="128"/>
    </font>
    <font>
      <sz val="14"/>
      <color theme="1"/>
      <name val="HG丸ｺﾞｼｯｸM-PRO"/>
      <family val="3"/>
      <charset val="128"/>
    </font>
  </fonts>
  <fills count="7">
    <fill>
      <patternFill patternType="none"/>
    </fill>
    <fill>
      <patternFill patternType="gray125"/>
    </fill>
    <fill>
      <patternFill patternType="solid">
        <fgColor rgb="FFFFCC66"/>
        <bgColor indexed="64"/>
      </patternFill>
    </fill>
    <fill>
      <patternFill patternType="solid">
        <fgColor rgb="FFFFFF66"/>
        <bgColor indexed="64"/>
      </patternFill>
    </fill>
    <fill>
      <patternFill patternType="solid">
        <fgColor rgb="FF99FF66"/>
        <bgColor indexed="64"/>
      </patternFill>
    </fill>
    <fill>
      <patternFill patternType="solid">
        <fgColor rgb="FFFF99FF"/>
        <bgColor indexed="64"/>
      </patternFill>
    </fill>
    <fill>
      <patternFill patternType="solid">
        <fgColor theme="0"/>
        <bgColor indexed="64"/>
      </patternFill>
    </fill>
  </fills>
  <borders count="57">
    <border>
      <left/>
      <right/>
      <top/>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dotted">
        <color indexed="64"/>
      </right>
      <top style="medium">
        <color indexed="64"/>
      </top>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style="medium">
        <color indexed="64"/>
      </bottom>
      <diagonal/>
    </border>
    <border>
      <left style="dotted">
        <color indexed="64"/>
      </left>
      <right style="dotted">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medium">
        <color indexed="64"/>
      </left>
      <right style="dotted">
        <color indexed="64"/>
      </right>
      <top style="medium">
        <color indexed="64"/>
      </top>
      <bottom/>
      <diagonal/>
    </border>
    <border>
      <left style="medium">
        <color indexed="64"/>
      </left>
      <right style="dotted">
        <color indexed="64"/>
      </right>
      <top/>
      <bottom style="medium">
        <color indexed="64"/>
      </bottom>
      <diagonal/>
    </border>
    <border>
      <left style="medium">
        <color indexed="64"/>
      </left>
      <right style="dotted">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diagonal/>
    </border>
    <border>
      <left/>
      <right style="hair">
        <color indexed="64"/>
      </right>
      <top/>
      <bottom/>
      <diagonal/>
    </border>
    <border>
      <left/>
      <right style="hair">
        <color indexed="64"/>
      </right>
      <top style="medium">
        <color indexed="64"/>
      </top>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dashed">
        <color indexed="64"/>
      </left>
      <right style="medium">
        <color indexed="64"/>
      </right>
      <top style="thin">
        <color indexed="64"/>
      </top>
      <bottom/>
      <diagonal/>
    </border>
    <border>
      <left style="dashed">
        <color indexed="64"/>
      </left>
      <right style="medium">
        <color indexed="64"/>
      </right>
      <top style="medium">
        <color indexed="64"/>
      </top>
      <bottom style="medium">
        <color indexed="64"/>
      </bottom>
      <diagonal/>
    </border>
    <border>
      <left style="medium">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medium">
        <color indexed="64"/>
      </left>
      <right/>
      <top style="thin">
        <color indexed="64"/>
      </top>
      <bottom style="thin">
        <color indexed="64"/>
      </bottom>
      <diagonal/>
    </border>
    <border>
      <left/>
      <right style="dashed">
        <color indexed="64"/>
      </right>
      <top style="thin">
        <color indexed="64"/>
      </top>
      <bottom style="thin">
        <color indexed="64"/>
      </bottom>
      <diagonal/>
    </border>
    <border>
      <left style="medium">
        <color indexed="64"/>
      </left>
      <right/>
      <top style="medium">
        <color indexed="64"/>
      </top>
      <bottom style="thin">
        <color indexed="64"/>
      </bottom>
      <diagonal/>
    </border>
    <border>
      <left/>
      <right style="dashed">
        <color indexed="64"/>
      </right>
      <top style="medium">
        <color indexed="64"/>
      </top>
      <bottom style="thin">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s>
  <cellStyleXfs count="1">
    <xf numFmtId="0" fontId="0" fillId="0" borderId="0"/>
  </cellStyleXfs>
  <cellXfs count="104">
    <xf numFmtId="0" fontId="0" fillId="0" borderId="0" xfId="0"/>
    <xf numFmtId="0" fontId="0" fillId="0" borderId="0" xfId="0" applyAlignment="1">
      <alignment horizontal="center" vertical="center"/>
    </xf>
    <xf numFmtId="0" fontId="2" fillId="0" borderId="0" xfId="0" applyFont="1"/>
    <xf numFmtId="0" fontId="3" fillId="0" borderId="0" xfId="0" applyFont="1"/>
    <xf numFmtId="0" fontId="4" fillId="0" borderId="0" xfId="0" applyFont="1"/>
    <xf numFmtId="0" fontId="5" fillId="0" borderId="0" xfId="0" applyFont="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center" vertical="center"/>
    </xf>
    <xf numFmtId="176" fontId="6" fillId="0" borderId="0" xfId="0" applyNumberFormat="1" applyFont="1" applyAlignment="1">
      <alignment horizontal="left" vertical="center"/>
    </xf>
    <xf numFmtId="0" fontId="6" fillId="0" borderId="2" xfId="0" applyFont="1" applyBorder="1" applyAlignment="1">
      <alignment horizontal="center" vertical="center"/>
    </xf>
    <xf numFmtId="0" fontId="5" fillId="0" borderId="5"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14" xfId="0" applyFont="1" applyBorder="1" applyAlignment="1">
      <alignment horizontal="center" vertical="center"/>
    </xf>
    <xf numFmtId="0" fontId="5" fillId="0" borderId="15"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21" xfId="0" applyFont="1" applyFill="1" applyBorder="1" applyAlignment="1">
      <alignment horizontal="center" vertical="center"/>
    </xf>
    <xf numFmtId="0" fontId="6" fillId="5" borderId="22" xfId="0" applyFont="1" applyFill="1" applyBorder="1" applyAlignment="1">
      <alignment horizontal="center" vertical="center"/>
    </xf>
    <xf numFmtId="0" fontId="5" fillId="5" borderId="23" xfId="0" applyFont="1" applyFill="1" applyBorder="1" applyAlignment="1">
      <alignment horizontal="center" vertical="center"/>
    </xf>
    <xf numFmtId="0" fontId="5" fillId="5" borderId="24" xfId="0" applyFont="1" applyFill="1" applyBorder="1" applyAlignment="1">
      <alignment horizontal="center" vertical="center"/>
    </xf>
    <xf numFmtId="0" fontId="5" fillId="5" borderId="22" xfId="0" applyFont="1" applyFill="1" applyBorder="1" applyAlignment="1">
      <alignment horizontal="center" vertical="center"/>
    </xf>
    <xf numFmtId="177" fontId="5" fillId="0" borderId="14" xfId="0" applyNumberFormat="1" applyFont="1" applyBorder="1" applyAlignment="1">
      <alignment horizontal="center" vertical="center"/>
    </xf>
    <xf numFmtId="177" fontId="5" fillId="0" borderId="15"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7" fillId="0" borderId="18" xfId="0" applyFont="1" applyBorder="1" applyAlignment="1">
      <alignment horizontal="center" vertical="top" wrapText="1"/>
    </xf>
    <xf numFmtId="178" fontId="4" fillId="0" borderId="0" xfId="0" applyNumberFormat="1" applyFont="1"/>
    <xf numFmtId="178" fontId="6" fillId="2" borderId="0" xfId="0" applyNumberFormat="1" applyFont="1" applyFill="1" applyAlignment="1">
      <alignment horizontal="center" vertical="center"/>
    </xf>
    <xf numFmtId="178" fontId="5" fillId="0" borderId="2" xfId="0" applyNumberFormat="1" applyFont="1" applyBorder="1" applyAlignment="1">
      <alignment horizontal="center" vertical="center"/>
    </xf>
    <xf numFmtId="178" fontId="5" fillId="0" borderId="1" xfId="0" applyNumberFormat="1" applyFont="1" applyBorder="1" applyAlignment="1">
      <alignment horizontal="center" vertical="center"/>
    </xf>
    <xf numFmtId="178" fontId="5" fillId="0" borderId="5" xfId="0" applyNumberFormat="1" applyFont="1" applyBorder="1" applyAlignment="1">
      <alignment horizontal="center" vertical="center"/>
    </xf>
    <xf numFmtId="0" fontId="6" fillId="0" borderId="0" xfId="0" applyFont="1" applyAlignment="1">
      <alignment horizontal="left"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6" xfId="0" applyFont="1" applyBorder="1" applyAlignment="1">
      <alignment horizontal="center" vertical="center"/>
    </xf>
    <xf numFmtId="0" fontId="8" fillId="0" borderId="39" xfId="0" applyFont="1" applyBorder="1" applyAlignment="1">
      <alignment horizontal="center" vertical="center"/>
    </xf>
    <xf numFmtId="0" fontId="2" fillId="0" borderId="0" xfId="0" applyFont="1" applyAlignment="1">
      <alignment horizontal="center" vertical="center"/>
    </xf>
    <xf numFmtId="0" fontId="8" fillId="0" borderId="0" xfId="0" applyFont="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lignment horizontal="left" vertical="center"/>
    </xf>
    <xf numFmtId="178" fontId="5" fillId="0" borderId="22" xfId="0" applyNumberFormat="1" applyFont="1" applyBorder="1" applyAlignment="1">
      <alignment horizontal="center" vertical="center"/>
    </xf>
    <xf numFmtId="178" fontId="5" fillId="0" borderId="23" xfId="0" applyNumberFormat="1" applyFont="1" applyBorder="1" applyAlignment="1">
      <alignment horizontal="center" vertical="center"/>
    </xf>
    <xf numFmtId="178" fontId="5" fillId="0" borderId="24" xfId="0" applyNumberFormat="1" applyFont="1" applyBorder="1" applyAlignment="1">
      <alignment horizontal="center" vertical="center"/>
    </xf>
    <xf numFmtId="0" fontId="11" fillId="0" borderId="0" xfId="0" applyFont="1"/>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6" fillId="0" borderId="10" xfId="0" applyFont="1" applyBorder="1" applyAlignment="1">
      <alignment horizontal="center" vertical="center"/>
    </xf>
    <xf numFmtId="0" fontId="6" fillId="0" borderId="7" xfId="0" applyFont="1" applyBorder="1" applyAlignment="1">
      <alignment horizontal="center" vertical="center"/>
    </xf>
    <xf numFmtId="0" fontId="5" fillId="0" borderId="17" xfId="0" applyFont="1" applyBorder="1" applyAlignment="1">
      <alignment horizontal="center" vertical="center" wrapText="1"/>
    </xf>
    <xf numFmtId="0" fontId="8" fillId="0" borderId="30" xfId="0" applyFont="1" applyBorder="1" applyAlignment="1">
      <alignment horizontal="center" vertical="center"/>
    </xf>
    <xf numFmtId="0" fontId="8" fillId="0" borderId="9" xfId="0" applyFont="1" applyBorder="1" applyAlignment="1">
      <alignment horizontal="center" vertical="center"/>
    </xf>
    <xf numFmtId="0" fontId="8" fillId="0" borderId="51" xfId="0" applyFont="1" applyBorder="1" applyAlignment="1">
      <alignment horizontal="left" vertical="center" wrapText="1"/>
    </xf>
    <xf numFmtId="0" fontId="8" fillId="0" borderId="1" xfId="0" applyFont="1" applyBorder="1" applyAlignment="1">
      <alignment horizontal="left" vertical="center" wrapText="1"/>
    </xf>
    <xf numFmtId="0" fontId="8" fillId="0" borderId="52" xfId="0" applyFont="1" applyBorder="1" applyAlignment="1">
      <alignment horizontal="left" vertical="center" wrapText="1"/>
    </xf>
    <xf numFmtId="0" fontId="8" fillId="0" borderId="43" xfId="0" applyFont="1" applyBorder="1" applyAlignment="1">
      <alignment horizontal="left" vertical="center" wrapText="1"/>
    </xf>
    <xf numFmtId="0" fontId="8" fillId="0" borderId="44" xfId="0" applyFont="1" applyBorder="1" applyAlignment="1">
      <alignment horizontal="left" vertical="center"/>
    </xf>
    <xf numFmtId="0" fontId="8" fillId="0" borderId="43" xfId="0" applyFont="1" applyBorder="1" applyAlignment="1">
      <alignment horizontal="left" vertical="center"/>
    </xf>
    <xf numFmtId="0" fontId="8" fillId="0" borderId="48" xfId="0" applyFont="1" applyBorder="1" applyAlignment="1">
      <alignment horizontal="left" vertical="center"/>
    </xf>
    <xf numFmtId="0" fontId="8" fillId="0" borderId="49" xfId="0" applyFont="1" applyBorder="1" applyAlignment="1">
      <alignment horizontal="left" vertical="center"/>
    </xf>
    <xf numFmtId="0" fontId="8" fillId="0" borderId="50" xfId="0" applyFont="1" applyBorder="1" applyAlignment="1">
      <alignment horizontal="left" vertical="center"/>
    </xf>
    <xf numFmtId="0" fontId="12" fillId="0" borderId="8" xfId="0" applyFont="1" applyBorder="1" applyAlignment="1">
      <alignment horizontal="center" vertical="center"/>
    </xf>
    <xf numFmtId="0" fontId="12" fillId="0" borderId="42"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6" fillId="0" borderId="7" xfId="0" applyFont="1" applyBorder="1" applyAlignment="1">
      <alignment horizontal="center" vertical="center"/>
    </xf>
    <xf numFmtId="0" fontId="6" fillId="0" borderId="13" xfId="0" applyFont="1" applyBorder="1" applyAlignment="1">
      <alignment horizontal="center" vertical="center"/>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34" xfId="0" applyFont="1" applyBorder="1" applyAlignment="1">
      <alignment horizontal="center" vertical="center"/>
    </xf>
    <xf numFmtId="0" fontId="12" fillId="0" borderId="35" xfId="0" applyFont="1" applyBorder="1" applyAlignment="1">
      <alignment horizontal="center" vertical="center"/>
    </xf>
    <xf numFmtId="0" fontId="8" fillId="0" borderId="31" xfId="0" applyFont="1" applyBorder="1" applyAlignment="1">
      <alignment horizontal="center" vertical="center"/>
    </xf>
    <xf numFmtId="0" fontId="8" fillId="0" borderId="53" xfId="0" applyFont="1" applyBorder="1" applyAlignment="1">
      <alignment horizontal="left" vertical="center"/>
    </xf>
    <xf numFmtId="0" fontId="8" fillId="0" borderId="2" xfId="0" applyFont="1" applyBorder="1" applyAlignment="1">
      <alignment horizontal="left" vertical="center"/>
    </xf>
    <xf numFmtId="0" fontId="8" fillId="0" borderId="54" xfId="0" applyFont="1" applyBorder="1" applyAlignment="1">
      <alignment horizontal="left" vertical="center"/>
    </xf>
    <xf numFmtId="0" fontId="8" fillId="0" borderId="30" xfId="0" applyFont="1" applyBorder="1" applyAlignment="1">
      <alignment horizontal="left" vertical="center" wrapText="1"/>
    </xf>
    <xf numFmtId="0" fontId="8" fillId="0" borderId="9" xfId="0" applyFont="1" applyBorder="1" applyAlignment="1">
      <alignment horizontal="left" vertical="center" wrapText="1"/>
    </xf>
    <xf numFmtId="0" fontId="8" fillId="0" borderId="31" xfId="0" applyFont="1" applyBorder="1" applyAlignment="1">
      <alignment horizontal="left" vertical="center" wrapText="1"/>
    </xf>
    <xf numFmtId="177" fontId="5" fillId="0" borderId="27" xfId="0" applyNumberFormat="1" applyFont="1" applyBorder="1" applyAlignment="1">
      <alignment horizontal="center" vertical="center" textRotation="255"/>
    </xf>
    <xf numFmtId="177" fontId="5" fillId="0" borderId="29" xfId="0" applyNumberFormat="1" applyFont="1" applyBorder="1" applyAlignment="1">
      <alignment horizontal="center" vertical="center" textRotation="255"/>
    </xf>
    <xf numFmtId="177" fontId="5" fillId="0" borderId="28" xfId="0" applyNumberFormat="1" applyFont="1" applyBorder="1" applyAlignment="1">
      <alignment horizontal="center" vertical="center" textRotation="255"/>
    </xf>
    <xf numFmtId="0" fontId="5" fillId="0" borderId="25" xfId="0" applyFont="1" applyBorder="1" applyAlignment="1">
      <alignment horizontal="center" vertical="center" wrapText="1"/>
    </xf>
    <xf numFmtId="0" fontId="5" fillId="0" borderId="12" xfId="0" applyFont="1" applyBorder="1" applyAlignment="1">
      <alignment horizontal="center" vertical="center" wrapText="1"/>
    </xf>
    <xf numFmtId="0" fontId="7" fillId="0" borderId="26" xfId="0" applyFont="1" applyBorder="1" applyAlignment="1">
      <alignment horizontal="center" vertical="top" wrapText="1"/>
    </xf>
    <xf numFmtId="0" fontId="7" fillId="0" borderId="13" xfId="0" applyFont="1" applyBorder="1" applyAlignment="1">
      <alignment horizontal="center" vertical="top" wrapText="1"/>
    </xf>
    <xf numFmtId="0" fontId="6" fillId="0" borderId="0" xfId="0" applyFont="1" applyAlignment="1">
      <alignment horizontal="center" vertical="center"/>
    </xf>
    <xf numFmtId="178" fontId="13" fillId="6" borderId="0" xfId="0" applyNumberFormat="1" applyFont="1" applyFill="1" applyAlignment="1">
      <alignment horizontal="right" vertical="center"/>
    </xf>
    <xf numFmtId="0" fontId="9" fillId="0" borderId="0" xfId="0" applyFont="1" applyAlignment="1">
      <alignment horizontal="center" vertical="center"/>
    </xf>
    <xf numFmtId="178" fontId="13" fillId="0" borderId="0" xfId="0" applyNumberFormat="1" applyFont="1" applyAlignment="1">
      <alignment horizontal="left" vertical="center"/>
    </xf>
    <xf numFmtId="0" fontId="10" fillId="0" borderId="0" xfId="0" applyFont="1" applyAlignment="1">
      <alignment horizontal="center" vertical="center"/>
    </xf>
    <xf numFmtId="0" fontId="5" fillId="3" borderId="19" xfId="0" applyFont="1" applyFill="1" applyBorder="1" applyAlignment="1">
      <alignment horizontal="left" vertical="center"/>
    </xf>
    <xf numFmtId="0" fontId="5" fillId="3" borderId="20" xfId="0" applyFont="1" applyFill="1" applyBorder="1" applyAlignment="1">
      <alignment horizontal="left" vertical="center"/>
    </xf>
    <xf numFmtId="0" fontId="5" fillId="3" borderId="2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7BDB84"/>
      <color rgb="FFFF6600"/>
      <color rgb="FF008080"/>
      <color rgb="FFEBE26F"/>
      <color rgb="FFE28A42"/>
      <color rgb="FF800080"/>
      <color rgb="FF009900"/>
      <color rgb="FFFF3300"/>
      <color rgb="FFFCC0FC"/>
      <color rgb="FFFAA4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800" b="0" i="0" u="none" strike="noStrike" kern="1200" spc="0" baseline="0">
                <a:solidFill>
                  <a:schemeClr val="accent4">
                    <a:lumMod val="50000"/>
                  </a:schemeClr>
                </a:solidFill>
                <a:latin typeface="+mn-lt"/>
                <a:ea typeface="+mn-ea"/>
                <a:cs typeface="+mn-cs"/>
              </a:defRPr>
            </a:pPr>
            <a:r>
              <a:rPr lang="ja-JP" altLang="en-US" sz="2000" b="1">
                <a:solidFill>
                  <a:schemeClr val="tx2"/>
                </a:solidFill>
                <a:latin typeface="HG丸ｺﾞｼｯｸM-PRO" panose="020F0600000000000000" pitchFamily="50" charset="-128"/>
                <a:ea typeface="HG丸ｺﾞｼｯｸM-PRO" panose="020F0600000000000000" pitchFamily="50" charset="-128"/>
              </a:rPr>
              <a:t>ポジティブワード　</a:t>
            </a:r>
            <a:endParaRPr lang="en-US" altLang="ja-JP" sz="2000">
              <a:solidFill>
                <a:schemeClr val="tx2"/>
              </a:solidFill>
            </a:endParaRPr>
          </a:p>
        </c:rich>
      </c:tx>
      <c:layout>
        <c:manualLayout>
          <c:xMode val="edge"/>
          <c:yMode val="edge"/>
          <c:x val="0.38595622702421073"/>
          <c:y val="3.2609438331871236E-2"/>
        </c:manualLayout>
      </c:layout>
      <c:overlay val="0"/>
      <c:spPr>
        <a:solidFill>
          <a:schemeClr val="bg1"/>
        </a:solidFill>
        <a:ln>
          <a:noFill/>
        </a:ln>
        <a:effectLst/>
      </c:spPr>
      <c:txPr>
        <a:bodyPr rot="0" spcFirstLastPara="1" vertOverflow="ellipsis" vert="horz" wrap="square" anchor="ctr" anchorCtr="1"/>
        <a:lstStyle/>
        <a:p>
          <a:pPr>
            <a:defRPr sz="2800" b="0" i="0" u="none" strike="noStrike" kern="1200" spc="0" baseline="0">
              <a:solidFill>
                <a:schemeClr val="accent4">
                  <a:lumMod val="50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rgbClr val="FF0000"/>
            </a:solidFill>
            <a:ln>
              <a:solidFill>
                <a:srgbClr val="FF0000"/>
              </a:solidFill>
            </a:ln>
            <a:effectLst/>
          </c:spPr>
          <c:invertIfNegative val="0"/>
          <c:cat>
            <c:numRef>
              <c:f>入力の例!$C$8:$C$27</c:f>
              <c:numCache>
                <c:formatCode>m/d;@</c:formatCode>
                <c:ptCount val="20"/>
                <c:pt idx="0">
                  <c:v>45216</c:v>
                </c:pt>
                <c:pt idx="1">
                  <c:v>45217</c:v>
                </c:pt>
                <c:pt idx="2">
                  <c:v>45218</c:v>
                </c:pt>
                <c:pt idx="3">
                  <c:v>45219</c:v>
                </c:pt>
                <c:pt idx="4">
                  <c:v>45220</c:v>
                </c:pt>
                <c:pt idx="5">
                  <c:v>45223</c:v>
                </c:pt>
                <c:pt idx="6">
                  <c:v>45224</c:v>
                </c:pt>
                <c:pt idx="7">
                  <c:v>45225</c:v>
                </c:pt>
                <c:pt idx="8">
                  <c:v>45226</c:v>
                </c:pt>
                <c:pt idx="9">
                  <c:v>45227</c:v>
                </c:pt>
                <c:pt idx="10">
                  <c:v>45230</c:v>
                </c:pt>
                <c:pt idx="11">
                  <c:v>45231</c:v>
                </c:pt>
                <c:pt idx="12">
                  <c:v>45232</c:v>
                </c:pt>
                <c:pt idx="13">
                  <c:v>45233</c:v>
                </c:pt>
                <c:pt idx="14">
                  <c:v>45234</c:v>
                </c:pt>
                <c:pt idx="15">
                  <c:v>45237</c:v>
                </c:pt>
                <c:pt idx="16">
                  <c:v>45238</c:v>
                </c:pt>
                <c:pt idx="17">
                  <c:v>45239</c:v>
                </c:pt>
                <c:pt idx="18">
                  <c:v>45240</c:v>
                </c:pt>
                <c:pt idx="19">
                  <c:v>45241</c:v>
                </c:pt>
              </c:numCache>
            </c:numRef>
          </c:cat>
          <c:val>
            <c:numRef>
              <c:f>入力の例!$E$8:$E$27</c:f>
              <c:numCache>
                <c:formatCode>General</c:formatCode>
                <c:ptCount val="20"/>
                <c:pt idx="0">
                  <c:v>1</c:v>
                </c:pt>
                <c:pt idx="1">
                  <c:v>3</c:v>
                </c:pt>
                <c:pt idx="2">
                  <c:v>10</c:v>
                </c:pt>
                <c:pt idx="3">
                  <c:v>9</c:v>
                </c:pt>
                <c:pt idx="4">
                  <c:v>16</c:v>
                </c:pt>
                <c:pt idx="5">
                  <c:v>2</c:v>
                </c:pt>
                <c:pt idx="6">
                  <c:v>2</c:v>
                </c:pt>
                <c:pt idx="7">
                  <c:v>7</c:v>
                </c:pt>
                <c:pt idx="8">
                  <c:v>10</c:v>
                </c:pt>
                <c:pt idx="9">
                  <c:v>17</c:v>
                </c:pt>
                <c:pt idx="10">
                  <c:v>12</c:v>
                </c:pt>
                <c:pt idx="11">
                  <c:v>19</c:v>
                </c:pt>
                <c:pt idx="12">
                  <c:v>20</c:v>
                </c:pt>
                <c:pt idx="14">
                  <c:v>3</c:v>
                </c:pt>
                <c:pt idx="15">
                  <c:v>14</c:v>
                </c:pt>
                <c:pt idx="16">
                  <c:v>10</c:v>
                </c:pt>
                <c:pt idx="17">
                  <c:v>14</c:v>
                </c:pt>
                <c:pt idx="18">
                  <c:v>18</c:v>
                </c:pt>
                <c:pt idx="19">
                  <c:v>23</c:v>
                </c:pt>
              </c:numCache>
            </c:numRef>
          </c:val>
          <c:extLst>
            <c:ext xmlns:c16="http://schemas.microsoft.com/office/drawing/2014/chart" uri="{C3380CC4-5D6E-409C-BE32-E72D297353CC}">
              <c16:uniqueId val="{00000000-8EED-45CF-9060-3CF86E9A736A}"/>
            </c:ext>
          </c:extLst>
        </c:ser>
        <c:dLbls>
          <c:showLegendKey val="0"/>
          <c:showVal val="0"/>
          <c:showCatName val="0"/>
          <c:showSerName val="0"/>
          <c:showPercent val="0"/>
          <c:showBubbleSize val="0"/>
        </c:dLbls>
        <c:gapWidth val="219"/>
        <c:overlap val="-27"/>
        <c:axId val="539294640"/>
        <c:axId val="539295296"/>
      </c:barChart>
      <c:dateAx>
        <c:axId val="539294640"/>
        <c:scaling>
          <c:orientation val="minMax"/>
        </c:scaling>
        <c:delete val="0"/>
        <c:axPos val="b"/>
        <c:numFmt formatCode="m/d;@"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crossAx val="539295296"/>
        <c:crosses val="autoZero"/>
        <c:auto val="1"/>
        <c:lblOffset val="100"/>
        <c:baseTimeUnit val="days"/>
      </c:dateAx>
      <c:valAx>
        <c:axId val="539295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95000"/>
                    <a:lumOff val="5000"/>
                  </a:schemeClr>
                </a:solidFill>
                <a:latin typeface="+mn-lt"/>
                <a:ea typeface="+mn-ea"/>
                <a:cs typeface="+mn-cs"/>
              </a:defRPr>
            </a:pPr>
            <a:endParaRPr lang="ja-JP"/>
          </a:p>
        </c:txPr>
        <c:crossAx val="5392946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99"/>
    </a:solidFill>
    <a:ln w="9525" cap="flat" cmpd="sng" algn="ctr">
      <a:solidFill>
        <a:srgbClr val="FFFF99"/>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ja-JP" sz="2000">
                <a:solidFill>
                  <a:sysClr val="windowText" lastClr="000000"/>
                </a:solidFill>
                <a:latin typeface="HG丸ｺﾞｼｯｸM-PRO" panose="020F0600000000000000" pitchFamily="50" charset="-128"/>
                <a:ea typeface="HG丸ｺﾞｼｯｸM-PRO" panose="020F0600000000000000" pitchFamily="50" charset="-128"/>
              </a:rPr>
              <a:t>児童の変容についての実感</a:t>
            </a:r>
          </a:p>
        </c:rich>
      </c:tx>
      <c:overlay val="0"/>
      <c:spPr>
        <a:solidFill>
          <a:schemeClr val="bg1"/>
        </a:solid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1"/>
          <c:order val="1"/>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BCF4-47AE-9B12-3CF35A4300DD}"/>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BCF4-47AE-9B12-3CF35A4300DD}"/>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BCF4-47AE-9B12-3CF35A4300DD}"/>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BCF4-47AE-9B12-3CF35A4300DD}"/>
              </c:ext>
            </c:extLst>
          </c:dPt>
          <c:dLbls>
            <c:spPr>
              <a:noFill/>
              <a:ln>
                <a:noFill/>
              </a:ln>
              <a:effectLst/>
            </c:spPr>
            <c:txPr>
              <a:bodyPr rot="0" spcFirstLastPara="1" vertOverflow="ellipsis" vert="horz" wrap="square" lIns="38100" tIns="19050" rIns="38100" bIns="19050" anchor="ctr" anchorCtr="1">
                <a:spAutoFit/>
              </a:bodyPr>
              <a:lstStyle/>
              <a:p>
                <a:pPr>
                  <a:defRPr sz="2000" b="1" i="0" u="none" strike="noStrike" kern="1200" baseline="0">
                    <a:solidFill>
                      <a:schemeClr val="lt1"/>
                    </a:solidFill>
                    <a:latin typeface="+mn-lt"/>
                    <a:ea typeface="+mn-ea"/>
                    <a:cs typeface="+mn-cs"/>
                  </a:defRPr>
                </a:pPr>
                <a:endParaRPr lang="ja-JP"/>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入力の例!$T$21:$T$24</c:f>
              <c:strCache>
                <c:ptCount val="4"/>
                <c:pt idx="0">
                  <c:v>とても見られた</c:v>
                </c:pt>
                <c:pt idx="1">
                  <c:v>少し見られた</c:v>
                </c:pt>
                <c:pt idx="2">
                  <c:v>あまり見られなかった</c:v>
                </c:pt>
                <c:pt idx="3">
                  <c:v>よく見取れなかった</c:v>
                </c:pt>
              </c:strCache>
            </c:strRef>
          </c:cat>
          <c:val>
            <c:numRef>
              <c:f>入力の例!$V$21:$V$24</c:f>
              <c:numCache>
                <c:formatCode>General</c:formatCode>
                <c:ptCount val="4"/>
                <c:pt idx="0">
                  <c:v>4</c:v>
                </c:pt>
                <c:pt idx="1">
                  <c:v>8</c:v>
                </c:pt>
                <c:pt idx="2">
                  <c:v>4</c:v>
                </c:pt>
                <c:pt idx="3">
                  <c:v>2</c:v>
                </c:pt>
              </c:numCache>
            </c:numRef>
          </c:val>
          <c:extLst>
            <c:ext xmlns:c16="http://schemas.microsoft.com/office/drawing/2014/chart" uri="{C3380CC4-5D6E-409C-BE32-E72D297353CC}">
              <c16:uniqueId val="{00000001-64FC-44C0-B635-2CF254A1FC53}"/>
            </c:ext>
          </c:extLst>
        </c:ser>
        <c:dLbls>
          <c:dLblPos val="inEnd"/>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BCF4-47AE-9B12-3CF35A4300DD}"/>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BCF4-47AE-9B12-3CF35A4300DD}"/>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BCF4-47AE-9B12-3CF35A4300DD}"/>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BCF4-47AE-9B12-3CF35A4300D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ja-JP"/>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入力の例!$T$21:$T$24</c15:sqref>
                        </c15:formulaRef>
                      </c:ext>
                    </c:extLst>
                    <c:strCache>
                      <c:ptCount val="4"/>
                      <c:pt idx="0">
                        <c:v>とても見られた</c:v>
                      </c:pt>
                      <c:pt idx="1">
                        <c:v>少し見られた</c:v>
                      </c:pt>
                      <c:pt idx="2">
                        <c:v>あまり見られなかった</c:v>
                      </c:pt>
                      <c:pt idx="3">
                        <c:v>よく見取れなかった</c:v>
                      </c:pt>
                    </c:strCache>
                  </c:strRef>
                </c:cat>
                <c:val>
                  <c:numRef>
                    <c:extLst>
                      <c:ext uri="{02D57815-91ED-43cb-92C2-25804820EDAC}">
                        <c15:formulaRef>
                          <c15:sqref>入力の例!$U$21:$U$24</c15:sqref>
                        </c15:formulaRef>
                      </c:ext>
                    </c:extLst>
                    <c:numCache>
                      <c:formatCode>General</c:formatCode>
                      <c:ptCount val="4"/>
                    </c:numCache>
                  </c:numRef>
                </c:val>
                <c:extLst>
                  <c:ext xmlns:c16="http://schemas.microsoft.com/office/drawing/2014/chart" uri="{C3380CC4-5D6E-409C-BE32-E72D297353CC}">
                    <c16:uniqueId val="{00000000-64FC-44C0-B635-2CF254A1FC53}"/>
                  </c:ext>
                </c:extLst>
              </c15:ser>
            </c15:filteredPieSeries>
          </c:ext>
        </c:extLst>
      </c:pieChart>
      <c:spPr>
        <a:noFill/>
        <a:ln>
          <a:noFill/>
        </a:ln>
        <a:effectLst/>
      </c:spPr>
    </c:plotArea>
    <c:legend>
      <c:legendPos val="l"/>
      <c:layout>
        <c:manualLayout>
          <c:xMode val="edge"/>
          <c:yMode val="edge"/>
          <c:x val="2.8378035655772831E-2"/>
          <c:y val="0.3912128520484987"/>
          <c:w val="0.35944730758480531"/>
          <c:h val="0.2971122855475980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99"/>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ja-JP" sz="2000">
                <a:solidFill>
                  <a:sysClr val="windowText" lastClr="000000"/>
                </a:solidFill>
                <a:latin typeface="HG丸ｺﾞｼｯｸM-PRO" panose="020F0600000000000000" pitchFamily="50" charset="-128"/>
                <a:ea typeface="HG丸ｺﾞｼｯｸM-PRO" panose="020F0600000000000000" pitchFamily="50" charset="-128"/>
              </a:rPr>
              <a:t>グッドチョイス</a:t>
            </a:r>
          </a:p>
        </c:rich>
      </c:tx>
      <c:overlay val="0"/>
      <c:spPr>
        <a:solidFill>
          <a:schemeClr val="bg1"/>
        </a:solid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ja-JP"/>
        </a:p>
      </c:txPr>
    </c:title>
    <c:autoTitleDeleted val="0"/>
    <c:plotArea>
      <c:layout/>
      <c:barChart>
        <c:barDir val="bar"/>
        <c:grouping val="clustered"/>
        <c:varyColors val="0"/>
        <c:ser>
          <c:idx val="3"/>
          <c:order val="3"/>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invertIfNegative val="0"/>
          <c:cat>
            <c:strRef>
              <c:f>入力の例!$K$18:$K$26</c:f>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f>入力の例!$O$18:$O$26</c:f>
              <c:numCache>
                <c:formatCode>General</c:formatCode>
                <c:ptCount val="9"/>
                <c:pt idx="0">
                  <c:v>1</c:v>
                </c:pt>
                <c:pt idx="1">
                  <c:v>2</c:v>
                </c:pt>
                <c:pt idx="2">
                  <c:v>1</c:v>
                </c:pt>
                <c:pt idx="3">
                  <c:v>0</c:v>
                </c:pt>
                <c:pt idx="4">
                  <c:v>1</c:v>
                </c:pt>
                <c:pt idx="5">
                  <c:v>1</c:v>
                </c:pt>
                <c:pt idx="6">
                  <c:v>5</c:v>
                </c:pt>
                <c:pt idx="7">
                  <c:v>7</c:v>
                </c:pt>
                <c:pt idx="8">
                  <c:v>1</c:v>
                </c:pt>
              </c:numCache>
            </c:numRef>
          </c:val>
          <c:extLst>
            <c:ext xmlns:c16="http://schemas.microsoft.com/office/drawing/2014/chart" uri="{C3380CC4-5D6E-409C-BE32-E72D297353CC}">
              <c16:uniqueId val="{00000003-9A85-4D80-BECE-4036ED665FB8}"/>
            </c:ext>
          </c:extLst>
        </c:ser>
        <c:dLbls>
          <c:showLegendKey val="0"/>
          <c:showVal val="0"/>
          <c:showCatName val="0"/>
          <c:showSerName val="0"/>
          <c:showPercent val="0"/>
          <c:showBubbleSize val="0"/>
        </c:dLbls>
        <c:gapWidth val="100"/>
        <c:axId val="827050064"/>
        <c:axId val="827048752"/>
        <c:extLst>
          <c:ext xmlns:c15="http://schemas.microsoft.com/office/drawing/2012/chart" uri="{02D57815-91ED-43cb-92C2-25804820EDAC}">
            <c15:filteredBarSeries>
              <c15: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extLst>
                      <c:ext uri="{02D57815-91ED-43cb-92C2-25804820EDAC}">
                        <c15:formulaRef>
                          <c15:sqref>入力の例!$K$18:$K$26</c15:sqref>
                        </c15:formulaRef>
                      </c:ext>
                    </c:extLst>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extLst>
                      <c:ext uri="{02D57815-91ED-43cb-92C2-25804820EDAC}">
                        <c15:formulaRef>
                          <c15:sqref>入力の例!$L$18:$L$26</c15:sqref>
                        </c15:formulaRef>
                      </c:ext>
                    </c:extLst>
                    <c:numCache>
                      <c:formatCode>General</c:formatCode>
                      <c:ptCount val="9"/>
                    </c:numCache>
                  </c:numRef>
                </c:val>
                <c:extLst>
                  <c:ext xmlns:c16="http://schemas.microsoft.com/office/drawing/2014/chart" uri="{C3380CC4-5D6E-409C-BE32-E72D297353CC}">
                    <c16:uniqueId val="{00000000-9A85-4D80-BECE-4036ED665FB8}"/>
                  </c:ext>
                </c:extLst>
              </c15:ser>
            </c15:filteredBarSeries>
            <c15:filteredBarSeries>
              <c15:ser>
                <c:idx val="1"/>
                <c:order val="1"/>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extLst xmlns:c15="http://schemas.microsoft.com/office/drawing/2012/chart">
                      <c:ext xmlns:c15="http://schemas.microsoft.com/office/drawing/2012/chart" uri="{02D57815-91ED-43cb-92C2-25804820EDAC}">
                        <c15:formulaRef>
                          <c15:sqref>入力の例!$K$18:$K$26</c15:sqref>
                        </c15:formulaRef>
                      </c:ext>
                    </c:extLst>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extLst xmlns:c15="http://schemas.microsoft.com/office/drawing/2012/chart">
                      <c:ext xmlns:c15="http://schemas.microsoft.com/office/drawing/2012/chart" uri="{02D57815-91ED-43cb-92C2-25804820EDAC}">
                        <c15:formulaRef>
                          <c15:sqref>入力の例!$M$18:$M$26</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1-9A85-4D80-BECE-4036ED665FB8}"/>
                  </c:ext>
                </c:extLst>
              </c15:ser>
            </c15:filteredBarSeries>
            <c15:filteredBarSeries>
              <c15:ser>
                <c:idx val="2"/>
                <c:order val="2"/>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invertIfNegative val="0"/>
                <c:cat>
                  <c:strRef>
                    <c:extLst xmlns:c15="http://schemas.microsoft.com/office/drawing/2012/chart">
                      <c:ext xmlns:c15="http://schemas.microsoft.com/office/drawing/2012/chart" uri="{02D57815-91ED-43cb-92C2-25804820EDAC}">
                        <c15:formulaRef>
                          <c15:sqref>入力の例!$K$18:$K$26</c15:sqref>
                        </c15:formulaRef>
                      </c:ext>
                    </c:extLst>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extLst xmlns:c15="http://schemas.microsoft.com/office/drawing/2012/chart">
                      <c:ext xmlns:c15="http://schemas.microsoft.com/office/drawing/2012/chart" uri="{02D57815-91ED-43cb-92C2-25804820EDAC}">
                        <c15:formulaRef>
                          <c15:sqref>入力の例!$N$18:$N$26</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2-9A85-4D80-BECE-4036ED665FB8}"/>
                  </c:ext>
                </c:extLst>
              </c15:ser>
            </c15:filteredBarSeries>
          </c:ext>
        </c:extLst>
      </c:barChart>
      <c:catAx>
        <c:axId val="827050064"/>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2"/>
                </a:solidFill>
                <a:latin typeface="+mn-lt"/>
                <a:ea typeface="ＭＳ Ｐゴシック" panose="020B0600070205080204" pitchFamily="50" charset="-128"/>
                <a:cs typeface="+mn-cs"/>
              </a:defRPr>
            </a:pPr>
            <a:endParaRPr lang="ja-JP"/>
          </a:p>
        </c:txPr>
        <c:crossAx val="827048752"/>
        <c:crosses val="autoZero"/>
        <c:auto val="1"/>
        <c:lblAlgn val="ctr"/>
        <c:lblOffset val="100"/>
        <c:noMultiLvlLbl val="0"/>
      </c:catAx>
      <c:valAx>
        <c:axId val="827048752"/>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827050064"/>
        <c:crosses val="autoZero"/>
        <c:crossBetween val="between"/>
      </c:valAx>
      <c:spPr>
        <a:noFill/>
        <a:ln>
          <a:noFill/>
        </a:ln>
        <a:effectLst/>
      </c:spPr>
    </c:plotArea>
    <c:plotVisOnly val="1"/>
    <c:dispBlanksAs val="gap"/>
    <c:showDLblsOverMax val="0"/>
  </c:chart>
  <c:spPr>
    <a:solidFill>
      <a:srgbClr val="FFFF99"/>
    </a:solidFill>
    <a:ln w="9525" cap="flat" cmpd="sng" algn="ctr">
      <a:solidFill>
        <a:schemeClr val="tx2">
          <a:lumMod val="15000"/>
          <a:lumOff val="85000"/>
        </a:schemeClr>
      </a:solidFill>
      <a:round/>
    </a:ln>
    <a:effectLst/>
  </c:spPr>
  <c:txPr>
    <a:bodyPr/>
    <a:lstStyle/>
    <a:p>
      <a:pPr>
        <a:defRPr/>
      </a:pPr>
      <a:endParaRPr lang="ja-JP"/>
    </a:p>
  </c:txPr>
  <c:printSettings>
    <c:headerFooter/>
    <c:pageMargins b="0.39370078740157483" l="0.70866141732283472" r="0.70866141732283472" t="0.39370078740157483" header="0.31496062992125984" footer="0.3149606299212598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800" b="0" i="0" u="none" strike="noStrike" kern="1200" spc="0" baseline="0">
                <a:solidFill>
                  <a:schemeClr val="accent4">
                    <a:lumMod val="50000"/>
                  </a:schemeClr>
                </a:solidFill>
                <a:latin typeface="+mn-lt"/>
                <a:ea typeface="+mn-ea"/>
                <a:cs typeface="+mn-cs"/>
              </a:defRPr>
            </a:pPr>
            <a:r>
              <a:rPr lang="ja-JP" altLang="en-US" sz="2000" b="1">
                <a:solidFill>
                  <a:schemeClr val="tx2"/>
                </a:solidFill>
                <a:latin typeface="HG丸ｺﾞｼｯｸM-PRO" panose="020F0600000000000000" pitchFamily="50" charset="-128"/>
                <a:ea typeface="HG丸ｺﾞｼｯｸM-PRO" panose="020F0600000000000000" pitchFamily="50" charset="-128"/>
              </a:rPr>
              <a:t>ポジティブワード　</a:t>
            </a:r>
            <a:endParaRPr lang="en-US" altLang="ja-JP" sz="2000">
              <a:solidFill>
                <a:schemeClr val="tx2"/>
              </a:solidFill>
            </a:endParaRPr>
          </a:p>
        </c:rich>
      </c:tx>
      <c:layout>
        <c:manualLayout>
          <c:xMode val="edge"/>
          <c:yMode val="edge"/>
          <c:x val="0.38595622702421073"/>
          <c:y val="3.2609438331871236E-2"/>
        </c:manualLayout>
      </c:layout>
      <c:overlay val="0"/>
      <c:spPr>
        <a:solidFill>
          <a:schemeClr val="bg1"/>
        </a:solidFill>
        <a:ln>
          <a:noFill/>
        </a:ln>
        <a:effectLst/>
      </c:spPr>
      <c:txPr>
        <a:bodyPr rot="0" spcFirstLastPara="1" vertOverflow="ellipsis" vert="horz" wrap="square" anchor="ctr" anchorCtr="1"/>
        <a:lstStyle/>
        <a:p>
          <a:pPr>
            <a:defRPr sz="2800" b="0" i="0" u="none" strike="noStrike" kern="1200" spc="0" baseline="0">
              <a:solidFill>
                <a:schemeClr val="accent4">
                  <a:lumMod val="50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rgbClr val="FF0000"/>
            </a:solidFill>
            <a:ln>
              <a:solidFill>
                <a:srgbClr val="FF0000"/>
              </a:solidFill>
            </a:ln>
            <a:effectLst/>
          </c:spPr>
          <c:invertIfNegative val="0"/>
          <c:cat>
            <c:numRef>
              <c:f>実際に入力するシート!$C$8:$C$27</c:f>
            </c:numRef>
          </c:cat>
          <c:val>
            <c:numRef>
              <c:f>実際に入力するシート!$E$8:$E$27</c:f>
              <c:numCache>
                <c:formatCode>General</c:formatCode>
                <c:ptCount val="20"/>
              </c:numCache>
            </c:numRef>
          </c:val>
          <c:extLst>
            <c:ext xmlns:c16="http://schemas.microsoft.com/office/drawing/2014/chart" uri="{C3380CC4-5D6E-409C-BE32-E72D297353CC}">
              <c16:uniqueId val="{00000000-F525-4FE8-8882-DAE60D9C8A2E}"/>
            </c:ext>
          </c:extLst>
        </c:ser>
        <c:dLbls>
          <c:showLegendKey val="0"/>
          <c:showVal val="0"/>
          <c:showCatName val="0"/>
          <c:showSerName val="0"/>
          <c:showPercent val="0"/>
          <c:showBubbleSize val="0"/>
        </c:dLbls>
        <c:gapWidth val="219"/>
        <c:overlap val="-27"/>
        <c:axId val="539294640"/>
        <c:axId val="539295296"/>
      </c:barChart>
      <c:catAx>
        <c:axId val="539294640"/>
        <c:scaling>
          <c:orientation val="minMax"/>
        </c:scaling>
        <c:delete val="0"/>
        <c:axPos val="b"/>
        <c:numFmt formatCode="m/d;@"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crossAx val="539295296"/>
        <c:crosses val="autoZero"/>
        <c:auto val="1"/>
        <c:lblAlgn val="ctr"/>
        <c:lblOffset val="100"/>
        <c:noMultiLvlLbl val="0"/>
      </c:catAx>
      <c:valAx>
        <c:axId val="539295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95000"/>
                    <a:lumOff val="5000"/>
                  </a:schemeClr>
                </a:solidFill>
                <a:latin typeface="+mn-lt"/>
                <a:ea typeface="+mn-ea"/>
                <a:cs typeface="+mn-cs"/>
              </a:defRPr>
            </a:pPr>
            <a:endParaRPr lang="ja-JP"/>
          </a:p>
        </c:txPr>
        <c:crossAx val="5392946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99"/>
    </a:solidFill>
    <a:ln w="9525" cap="flat" cmpd="sng" algn="ctr">
      <a:solidFill>
        <a:srgbClr val="FFFF99"/>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ja-JP" sz="2000">
                <a:solidFill>
                  <a:sysClr val="windowText" lastClr="000000"/>
                </a:solidFill>
                <a:latin typeface="HG丸ｺﾞｼｯｸM-PRO" panose="020F0600000000000000" pitchFamily="50" charset="-128"/>
                <a:ea typeface="HG丸ｺﾞｼｯｸM-PRO" panose="020F0600000000000000" pitchFamily="50" charset="-128"/>
              </a:rPr>
              <a:t>児童の変容についての実感</a:t>
            </a:r>
          </a:p>
        </c:rich>
      </c:tx>
      <c:overlay val="0"/>
      <c:spPr>
        <a:solidFill>
          <a:schemeClr val="bg1"/>
        </a:solid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1"/>
          <c:order val="1"/>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BB85-48BD-97DB-7FD26F132528}"/>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BB85-48BD-97DB-7FD26F132528}"/>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BB85-48BD-97DB-7FD26F132528}"/>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BB85-48BD-97DB-7FD26F132528}"/>
              </c:ext>
            </c:extLst>
          </c:dPt>
          <c:dLbls>
            <c:spPr>
              <a:noFill/>
              <a:ln>
                <a:noFill/>
              </a:ln>
              <a:effectLst/>
            </c:spPr>
            <c:txPr>
              <a:bodyPr rot="0" spcFirstLastPara="1" vertOverflow="ellipsis" vert="horz" wrap="square" lIns="38100" tIns="19050" rIns="38100" bIns="19050" anchor="ctr" anchorCtr="1">
                <a:spAutoFit/>
              </a:bodyPr>
              <a:lstStyle/>
              <a:p>
                <a:pPr>
                  <a:defRPr sz="2000" b="1" i="0" u="none" strike="noStrike" kern="1200" baseline="0">
                    <a:solidFill>
                      <a:schemeClr val="lt1"/>
                    </a:solidFill>
                    <a:latin typeface="+mn-lt"/>
                    <a:ea typeface="+mn-ea"/>
                    <a:cs typeface="+mn-cs"/>
                  </a:defRPr>
                </a:pPr>
                <a:endParaRPr lang="ja-JP"/>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実際に入力するシート!$T$21:$T$24</c:f>
              <c:strCache>
                <c:ptCount val="4"/>
                <c:pt idx="0">
                  <c:v>とても見られた</c:v>
                </c:pt>
                <c:pt idx="1">
                  <c:v>少し見られた</c:v>
                </c:pt>
                <c:pt idx="2">
                  <c:v>あまり見られなかった</c:v>
                </c:pt>
                <c:pt idx="3">
                  <c:v>よく見取れなかった</c:v>
                </c:pt>
              </c:strCache>
            </c:strRef>
          </c:cat>
          <c:val>
            <c:numRef>
              <c:f>実際に入力するシート!$V$21:$V$24</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8-BB85-48BD-97DB-7FD26F132528}"/>
            </c:ext>
          </c:extLst>
        </c:ser>
        <c:dLbls>
          <c:dLblPos val="inEnd"/>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A-BB85-48BD-97DB-7FD26F132528}"/>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C-BB85-48BD-97DB-7FD26F132528}"/>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E-BB85-48BD-97DB-7FD26F132528}"/>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0-BB85-48BD-97DB-7FD26F132528}"/>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ja-JP"/>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実際に入力するシート!$T$21:$T$24</c15:sqref>
                        </c15:formulaRef>
                      </c:ext>
                    </c:extLst>
                    <c:strCache>
                      <c:ptCount val="4"/>
                      <c:pt idx="0">
                        <c:v>とても見られた</c:v>
                      </c:pt>
                      <c:pt idx="1">
                        <c:v>少し見られた</c:v>
                      </c:pt>
                      <c:pt idx="2">
                        <c:v>あまり見られなかった</c:v>
                      </c:pt>
                      <c:pt idx="3">
                        <c:v>よく見取れなかった</c:v>
                      </c:pt>
                    </c:strCache>
                  </c:strRef>
                </c:cat>
                <c:val>
                  <c:numRef>
                    <c:extLst>
                      <c:ext uri="{02D57815-91ED-43cb-92C2-25804820EDAC}">
                        <c15:formulaRef>
                          <c15:sqref>実際に入力するシート!$U$21:$U$24</c15:sqref>
                        </c15:formulaRef>
                      </c:ext>
                    </c:extLst>
                    <c:numCache>
                      <c:formatCode>General</c:formatCode>
                      <c:ptCount val="4"/>
                    </c:numCache>
                  </c:numRef>
                </c:val>
                <c:extLst>
                  <c:ext xmlns:c16="http://schemas.microsoft.com/office/drawing/2014/chart" uri="{C3380CC4-5D6E-409C-BE32-E72D297353CC}">
                    <c16:uniqueId val="{00000011-BB85-48BD-97DB-7FD26F132528}"/>
                  </c:ext>
                </c:extLst>
              </c15:ser>
            </c15:filteredPieSeries>
          </c:ext>
        </c:extLst>
      </c:pieChart>
      <c:spPr>
        <a:noFill/>
        <a:ln>
          <a:noFill/>
        </a:ln>
        <a:effectLst/>
      </c:spPr>
    </c:plotArea>
    <c:legend>
      <c:legendPos val="l"/>
      <c:layout>
        <c:manualLayout>
          <c:xMode val="edge"/>
          <c:yMode val="edge"/>
          <c:x val="2.8378035655772831E-2"/>
          <c:y val="0.3912128520484987"/>
          <c:w val="0.35944730758480531"/>
          <c:h val="0.2971122855475980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99"/>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ja-JP" sz="2000">
                <a:solidFill>
                  <a:sysClr val="windowText" lastClr="000000"/>
                </a:solidFill>
                <a:latin typeface="HG丸ｺﾞｼｯｸM-PRO" panose="020F0600000000000000" pitchFamily="50" charset="-128"/>
                <a:ea typeface="HG丸ｺﾞｼｯｸM-PRO" panose="020F0600000000000000" pitchFamily="50" charset="-128"/>
              </a:rPr>
              <a:t>グッドチョイス</a:t>
            </a:r>
          </a:p>
        </c:rich>
      </c:tx>
      <c:overlay val="0"/>
      <c:spPr>
        <a:solidFill>
          <a:schemeClr val="bg1"/>
        </a:solid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ja-JP"/>
        </a:p>
      </c:txPr>
    </c:title>
    <c:autoTitleDeleted val="0"/>
    <c:plotArea>
      <c:layout/>
      <c:barChart>
        <c:barDir val="bar"/>
        <c:grouping val="clustered"/>
        <c:varyColors val="0"/>
        <c:ser>
          <c:idx val="3"/>
          <c:order val="3"/>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invertIfNegative val="0"/>
          <c:cat>
            <c:strRef>
              <c:f>実際に入力するシート!$K$18:$K$26</c:f>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f>実際に入力するシート!$O$18:$O$26</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ADE-4A86-80E4-A444BCA07BCE}"/>
            </c:ext>
          </c:extLst>
        </c:ser>
        <c:dLbls>
          <c:showLegendKey val="0"/>
          <c:showVal val="0"/>
          <c:showCatName val="0"/>
          <c:showSerName val="0"/>
          <c:showPercent val="0"/>
          <c:showBubbleSize val="0"/>
        </c:dLbls>
        <c:gapWidth val="100"/>
        <c:axId val="827050064"/>
        <c:axId val="827048752"/>
        <c:extLst>
          <c:ext xmlns:c15="http://schemas.microsoft.com/office/drawing/2012/chart" uri="{02D57815-91ED-43cb-92C2-25804820EDAC}">
            <c15:filteredBarSeries>
              <c15: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extLst>
                      <c:ext uri="{02D57815-91ED-43cb-92C2-25804820EDAC}">
                        <c15:formulaRef>
                          <c15:sqref>実際に入力するシート!$K$18:$K$26</c15:sqref>
                        </c15:formulaRef>
                      </c:ext>
                    </c:extLst>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extLst>
                      <c:ext uri="{02D57815-91ED-43cb-92C2-25804820EDAC}">
                        <c15:formulaRef>
                          <c15:sqref>実際に入力するシート!$L$18:$L$26</c15:sqref>
                        </c15:formulaRef>
                      </c:ext>
                    </c:extLst>
                    <c:numCache>
                      <c:formatCode>General</c:formatCode>
                      <c:ptCount val="9"/>
                    </c:numCache>
                  </c:numRef>
                </c:val>
                <c:extLst>
                  <c:ext xmlns:c16="http://schemas.microsoft.com/office/drawing/2014/chart" uri="{C3380CC4-5D6E-409C-BE32-E72D297353CC}">
                    <c16:uniqueId val="{00000001-2ADE-4A86-80E4-A444BCA07BCE}"/>
                  </c:ext>
                </c:extLst>
              </c15:ser>
            </c15:filteredBarSeries>
            <c15:filteredBarSeries>
              <c15:ser>
                <c:idx val="1"/>
                <c:order val="1"/>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extLst>
                      <c:ext xmlns:c15="http://schemas.microsoft.com/office/drawing/2012/chart" uri="{02D57815-91ED-43cb-92C2-25804820EDAC}">
                        <c15:formulaRef>
                          <c15:sqref>実際に入力するシート!$K$18:$K$26</c15:sqref>
                        </c15:formulaRef>
                      </c:ext>
                    </c:extLst>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extLst>
                      <c:ext xmlns:c15="http://schemas.microsoft.com/office/drawing/2012/chart" uri="{02D57815-91ED-43cb-92C2-25804820EDAC}">
                        <c15:formulaRef>
                          <c15:sqref>実際に入力するシート!$M$18:$M$26</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2-2ADE-4A86-80E4-A444BCA07BCE}"/>
                  </c:ext>
                </c:extLst>
              </c15:ser>
            </c15:filteredBarSeries>
            <c15:filteredBarSeries>
              <c15:ser>
                <c:idx val="2"/>
                <c:order val="2"/>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invertIfNegative val="0"/>
                <c:cat>
                  <c:strRef>
                    <c:extLst>
                      <c:ext xmlns:c15="http://schemas.microsoft.com/office/drawing/2012/chart" uri="{02D57815-91ED-43cb-92C2-25804820EDAC}">
                        <c15:formulaRef>
                          <c15:sqref>実際に入力するシート!$K$18:$K$26</c15:sqref>
                        </c15:formulaRef>
                      </c:ext>
                    </c:extLst>
                    <c:strCache>
                      <c:ptCount val="9"/>
                      <c:pt idx="0">
                        <c:v>活用しなかった</c:v>
                      </c:pt>
                      <c:pt idx="1">
                        <c:v>D 承認し合う様子を紹介する</c:v>
                      </c:pt>
                      <c:pt idx="2">
                        <c:v>Ｃ 承認している様子を紹介する</c:v>
                      </c:pt>
                      <c:pt idx="3">
                        <c:v>B 児童のよさやがんばりを紹介する</c:v>
                      </c:pt>
                      <c:pt idx="4">
                        <c:v>A 児童のよさやがんばりを承認する</c:v>
                      </c:pt>
                      <c:pt idx="5">
                        <c:v>4 他の児童を参考にするように促す</c:v>
                      </c:pt>
                      <c:pt idx="6">
                        <c:v>3 教師がしていたことを委ねる</c:v>
                      </c:pt>
                      <c:pt idx="7">
                        <c:v>2 仕事や役割を頼む</c:v>
                      </c:pt>
                      <c:pt idx="8">
                        <c:v>1 児童と一緒に取り組む</c:v>
                      </c:pt>
                    </c:strCache>
                  </c:strRef>
                </c:cat>
                <c:val>
                  <c:numRef>
                    <c:extLst>
                      <c:ext xmlns:c15="http://schemas.microsoft.com/office/drawing/2012/chart" uri="{02D57815-91ED-43cb-92C2-25804820EDAC}">
                        <c15:formulaRef>
                          <c15:sqref>実際に入力するシート!$N$18:$N$26</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3-2ADE-4A86-80E4-A444BCA07BCE}"/>
                  </c:ext>
                </c:extLst>
              </c15:ser>
            </c15:filteredBarSeries>
          </c:ext>
        </c:extLst>
      </c:barChart>
      <c:catAx>
        <c:axId val="827050064"/>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2"/>
                </a:solidFill>
                <a:latin typeface="+mn-lt"/>
                <a:ea typeface="ＭＳ Ｐゴシック" panose="020B0600070205080204" pitchFamily="50" charset="-128"/>
                <a:cs typeface="+mn-cs"/>
              </a:defRPr>
            </a:pPr>
            <a:endParaRPr lang="ja-JP"/>
          </a:p>
        </c:txPr>
        <c:crossAx val="827048752"/>
        <c:crosses val="autoZero"/>
        <c:auto val="1"/>
        <c:lblAlgn val="ctr"/>
        <c:lblOffset val="100"/>
        <c:noMultiLvlLbl val="0"/>
      </c:catAx>
      <c:valAx>
        <c:axId val="827048752"/>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827050064"/>
        <c:crosses val="autoZero"/>
        <c:crossBetween val="between"/>
      </c:valAx>
      <c:spPr>
        <a:noFill/>
        <a:ln>
          <a:noFill/>
        </a:ln>
        <a:effectLst/>
      </c:spPr>
    </c:plotArea>
    <c:plotVisOnly val="1"/>
    <c:dispBlanksAs val="gap"/>
    <c:showDLblsOverMax val="0"/>
  </c:chart>
  <c:spPr>
    <a:solidFill>
      <a:srgbClr val="FFFF99"/>
    </a:solidFill>
    <a:ln w="9525" cap="flat" cmpd="sng" algn="ctr">
      <a:solidFill>
        <a:schemeClr val="tx2">
          <a:lumMod val="15000"/>
          <a:lumOff val="85000"/>
        </a:schemeClr>
      </a:solidFill>
      <a:round/>
    </a:ln>
    <a:effectLst/>
  </c:spPr>
  <c:txPr>
    <a:bodyPr/>
    <a:lstStyle/>
    <a:p>
      <a:pPr>
        <a:defRPr/>
      </a:pPr>
      <a:endParaRPr lang="ja-JP"/>
    </a:p>
  </c:txPr>
  <c:printSettings>
    <c:headerFooter/>
    <c:pageMargins b="0.39370078740157483" l="0.70866141732283472" r="0.70866141732283472" t="0.39370078740157483" header="0.31496062992125984" footer="0.31496062992125984"/>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40821</xdr:rowOff>
    </xdr:from>
    <xdr:to>
      <xdr:col>7</xdr:col>
      <xdr:colOff>34635</xdr:colOff>
      <xdr:row>1</xdr:row>
      <xdr:rowOff>121509</xdr:rowOff>
    </xdr:to>
    <xdr:sp macro="" textlink="">
      <xdr:nvSpPr>
        <xdr:cNvPr id="3" name="テキスト ボックス 3">
          <a:extLst>
            <a:ext uri="{FF2B5EF4-FFF2-40B4-BE49-F238E27FC236}">
              <a16:creationId xmlns:a16="http://schemas.microsoft.com/office/drawing/2014/main" id="{65828454-3AB5-0B60-3664-494C0CC163C3}"/>
            </a:ext>
          </a:extLst>
        </xdr:cNvPr>
        <xdr:cNvSpPr txBox="1"/>
      </xdr:nvSpPr>
      <xdr:spPr>
        <a:xfrm>
          <a:off x="0" y="40821"/>
          <a:ext cx="4693226" cy="392415"/>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457200" rtl="0" eaLnBrk="1" fontAlgn="auto" latinLnBrk="0" hangingPunct="1">
            <a:lnSpc>
              <a:spcPct val="100000"/>
            </a:lnSpc>
            <a:spcBef>
              <a:spcPts val="0"/>
            </a:spcBef>
            <a:spcAft>
              <a:spcPts val="0"/>
            </a:spcAft>
            <a:buClrTx/>
            <a:buSzTx/>
            <a:buFontTx/>
            <a:buNone/>
            <a:tabLst/>
            <a:defRPr/>
          </a:pPr>
          <a:r>
            <a:rPr kumimoji="1" lang="ja-JP" altLang="en-US" sz="1800" b="0" i="0" u="none" strike="noStrike" kern="1200" cap="none" spc="0" normalizeH="0" baseline="0">
              <a:ln>
                <a:noFill/>
              </a:ln>
              <a:solidFill>
                <a:prstClr val="black"/>
              </a:solidFill>
              <a:effectLst/>
              <a:uLnTx/>
              <a:uFillTx/>
              <a:latin typeface="HGS創英角ﾎﾟｯﾌﾟ体" panose="040B0A00000000000000" pitchFamily="50" charset="-128"/>
              <a:ea typeface="HGS創英角ﾎﾟｯﾌﾟ体" panose="040B0A00000000000000" pitchFamily="50" charset="-128"/>
              <a:cs typeface="+mn-cs"/>
            </a:rPr>
            <a:t>教師の関わり方編　～関わり方チェック～</a:t>
          </a:r>
        </a:p>
      </xdr:txBody>
    </xdr:sp>
    <xdr:clientData/>
  </xdr:twoCellAnchor>
  <xdr:twoCellAnchor>
    <xdr:from>
      <xdr:col>6</xdr:col>
      <xdr:colOff>593749</xdr:colOff>
      <xdr:row>1</xdr:row>
      <xdr:rowOff>142876</xdr:rowOff>
    </xdr:from>
    <xdr:to>
      <xdr:col>8</xdr:col>
      <xdr:colOff>2552700</xdr:colOff>
      <xdr:row>4</xdr:row>
      <xdr:rowOff>168090</xdr:rowOff>
    </xdr:to>
    <xdr:sp macro="" textlink="">
      <xdr:nvSpPr>
        <xdr:cNvPr id="5" name="テキスト ボックス 4">
          <a:extLst>
            <a:ext uri="{FF2B5EF4-FFF2-40B4-BE49-F238E27FC236}">
              <a16:creationId xmlns:a16="http://schemas.microsoft.com/office/drawing/2014/main" id="{D47D91B4-2395-16EB-1FB0-3327476095C2}"/>
            </a:ext>
          </a:extLst>
        </xdr:cNvPr>
        <xdr:cNvSpPr txBox="1"/>
      </xdr:nvSpPr>
      <xdr:spPr>
        <a:xfrm>
          <a:off x="4137049" y="447676"/>
          <a:ext cx="6188051" cy="939614"/>
        </a:xfrm>
        <a:prstGeom prst="rect">
          <a:avLst/>
        </a:prstGeom>
        <a:solidFill>
          <a:schemeClr val="lt1"/>
        </a:solidFill>
        <a:ln w="19050" cmpd="sng">
          <a:solidFill>
            <a:srgbClr val="00206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★このチェックシートは、教師の児童への関わりを記録しておくためのシートです。</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★色が付いているセルに数字や言葉を入力すると、右ページにグラフが作成されます。</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dk1"/>
              </a:solidFill>
              <a:effectLst/>
              <a:latin typeface="HG丸ｺﾞｼｯｸM-PRO" panose="020F0600000000000000" pitchFamily="50" charset="-128"/>
              <a:ea typeface="HG丸ｺﾞｼｯｸM-PRO" panose="020F0600000000000000" pitchFamily="50" charset="-128"/>
              <a:cs typeface="+mn-cs"/>
            </a:rPr>
            <a:t>★４週間の記録を残せるようになっています。</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190499</xdr:colOff>
      <xdr:row>2</xdr:row>
      <xdr:rowOff>233794</xdr:rowOff>
    </xdr:from>
    <xdr:to>
      <xdr:col>22</xdr:col>
      <xdr:colOff>751176</xdr:colOff>
      <xdr:row>14</xdr:row>
      <xdr:rowOff>329047</xdr:rowOff>
    </xdr:to>
    <xdr:graphicFrame macro="">
      <xdr:nvGraphicFramePr>
        <xdr:cNvPr id="6" name="グラフ 5">
          <a:extLst>
            <a:ext uri="{FF2B5EF4-FFF2-40B4-BE49-F238E27FC236}">
              <a16:creationId xmlns:a16="http://schemas.microsoft.com/office/drawing/2014/main" id="{17B8B4E7-94AA-09D1-C554-A3E6940CED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500064</xdr:colOff>
      <xdr:row>16</xdr:row>
      <xdr:rowOff>231997</xdr:rowOff>
    </xdr:from>
    <xdr:to>
      <xdr:col>22</xdr:col>
      <xdr:colOff>642937</xdr:colOff>
      <xdr:row>25</xdr:row>
      <xdr:rowOff>340177</xdr:rowOff>
    </xdr:to>
    <xdr:graphicFrame macro="">
      <xdr:nvGraphicFramePr>
        <xdr:cNvPr id="14" name="グラフ 13">
          <a:extLst>
            <a:ext uri="{FF2B5EF4-FFF2-40B4-BE49-F238E27FC236}">
              <a16:creationId xmlns:a16="http://schemas.microsoft.com/office/drawing/2014/main" id="{35C7C2EB-715B-2B80-BD11-FE78E0DB56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311727</xdr:colOff>
      <xdr:row>0</xdr:row>
      <xdr:rowOff>121227</xdr:rowOff>
    </xdr:from>
    <xdr:to>
      <xdr:col>14</xdr:col>
      <xdr:colOff>363682</xdr:colOff>
      <xdr:row>1</xdr:row>
      <xdr:rowOff>230085</xdr:rowOff>
    </xdr:to>
    <xdr:sp macro="" textlink="">
      <xdr:nvSpPr>
        <xdr:cNvPr id="16" name="テキスト ボックス 4">
          <a:extLst>
            <a:ext uri="{FF2B5EF4-FFF2-40B4-BE49-F238E27FC236}">
              <a16:creationId xmlns:a16="http://schemas.microsoft.com/office/drawing/2014/main" id="{3B9A7E9A-6539-457E-B0AD-75034473B405}"/>
            </a:ext>
          </a:extLst>
        </xdr:cNvPr>
        <xdr:cNvSpPr txBox="1"/>
      </xdr:nvSpPr>
      <xdr:spPr>
        <a:xfrm>
          <a:off x="12770427" y="121227"/>
          <a:ext cx="4242955" cy="413658"/>
        </a:xfrm>
        <a:prstGeom prst="rect">
          <a:avLst/>
        </a:prstGeom>
        <a:solidFill>
          <a:srgbClr val="CCECFF"/>
        </a:solid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4572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rPr>
            <a:t>セルフチェックシート　結果</a:t>
          </a:r>
          <a:endParaRPr kumimoji="1" lang="ja-JP" altLang="en-US" sz="1600" b="1" i="0" u="none" strike="noStrike" kern="1200" cap="none" spc="0" normalizeH="0" baseline="0">
            <a:ln>
              <a:noFill/>
            </a:ln>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endParaRPr>
        </a:p>
      </xdr:txBody>
    </xdr:sp>
    <xdr:clientData/>
  </xdr:twoCellAnchor>
  <xdr:twoCellAnchor>
    <xdr:from>
      <xdr:col>8</xdr:col>
      <xdr:colOff>2400303</xdr:colOff>
      <xdr:row>0</xdr:row>
      <xdr:rowOff>190499</xdr:rowOff>
    </xdr:from>
    <xdr:to>
      <xdr:col>8</xdr:col>
      <xdr:colOff>4448179</xdr:colOff>
      <xdr:row>4</xdr:row>
      <xdr:rowOff>238124</xdr:rowOff>
    </xdr:to>
    <xdr:sp macro="" textlink="">
      <xdr:nvSpPr>
        <xdr:cNvPr id="19" name="吹き出し: 円形 18">
          <a:extLst>
            <a:ext uri="{FF2B5EF4-FFF2-40B4-BE49-F238E27FC236}">
              <a16:creationId xmlns:a16="http://schemas.microsoft.com/office/drawing/2014/main" id="{D6430062-F831-D5F9-976F-4CAA6BE5A583}"/>
            </a:ext>
          </a:extLst>
        </xdr:cNvPr>
        <xdr:cNvSpPr/>
      </xdr:nvSpPr>
      <xdr:spPr>
        <a:xfrm rot="16200000">
          <a:off x="10563228" y="-200026"/>
          <a:ext cx="1266825" cy="2047876"/>
        </a:xfrm>
        <a:prstGeom prst="wedgeEllipseCallout">
          <a:avLst>
            <a:gd name="adj1" fmla="val -23709"/>
            <a:gd name="adj2" fmla="val 58866"/>
          </a:avLst>
        </a:prstGeom>
        <a:solidFill>
          <a:srgbClr val="FCC0FC"/>
        </a:solidFill>
        <a:ln w="19050">
          <a:solidFill>
            <a:srgbClr val="99FF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6600"/>
            </a:solidFill>
          </a:endParaRPr>
        </a:p>
      </xdr:txBody>
    </xdr:sp>
    <xdr:clientData/>
  </xdr:twoCellAnchor>
  <xdr:twoCellAnchor>
    <xdr:from>
      <xdr:col>8</xdr:col>
      <xdr:colOff>2600326</xdr:colOff>
      <xdr:row>0</xdr:row>
      <xdr:rowOff>294556</xdr:rowOff>
    </xdr:from>
    <xdr:to>
      <xdr:col>8</xdr:col>
      <xdr:colOff>4314826</xdr:colOff>
      <xdr:row>4</xdr:row>
      <xdr:rowOff>276225</xdr:rowOff>
    </xdr:to>
    <xdr:sp macro="" textlink="">
      <xdr:nvSpPr>
        <xdr:cNvPr id="20" name="テキスト ボックス 19">
          <a:extLst>
            <a:ext uri="{FF2B5EF4-FFF2-40B4-BE49-F238E27FC236}">
              <a16:creationId xmlns:a16="http://schemas.microsoft.com/office/drawing/2014/main" id="{C922879F-7556-8CE4-5EF4-A91012043355}"/>
            </a:ext>
          </a:extLst>
        </xdr:cNvPr>
        <xdr:cNvSpPr txBox="1"/>
      </xdr:nvSpPr>
      <xdr:spPr>
        <a:xfrm>
          <a:off x="10372726" y="294556"/>
          <a:ext cx="1714500" cy="1200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lstStyle/>
        <a:p>
          <a:r>
            <a:rPr kumimoji="1" lang="ja-JP" altLang="en-US" sz="1100" b="1" baseline="0">
              <a:solidFill>
                <a:srgbClr val="FF6600"/>
              </a:solidFill>
              <a:latin typeface="UD デジタル 教科書体 NK-R" panose="02020400000000000000" pitchFamily="18" charset="-128"/>
              <a:ea typeface="UD デジタル 教科書体 NK-R" panose="02020400000000000000" pitchFamily="18" charset="-128"/>
            </a:rPr>
            <a:t>　 　　　</a:t>
          </a:r>
          <a:r>
            <a:rPr kumimoji="1" lang="ja-JP" altLang="en-US" sz="1100" b="1">
              <a:solidFill>
                <a:srgbClr val="FF6600"/>
              </a:solidFill>
              <a:latin typeface="UD デジタル 教科書体 NK-R" panose="02020400000000000000" pitchFamily="18" charset="-128"/>
              <a:ea typeface="UD デジタル 教科書体 NK-R" panose="02020400000000000000" pitchFamily="18" charset="-128"/>
            </a:rPr>
            <a:t>児童とどのように　　　　　関わっているのかをチェック　　してみませんか？</a:t>
          </a:r>
          <a:endParaRPr kumimoji="1" lang="en-US" altLang="ja-JP" sz="1100" b="1">
            <a:solidFill>
              <a:srgbClr val="FF6600"/>
            </a:solidFill>
            <a:latin typeface="UD デジタル 教科書体 NK-R" panose="02020400000000000000" pitchFamily="18" charset="-128"/>
            <a:ea typeface="UD デジタル 教科書体 NK-R" panose="02020400000000000000" pitchFamily="18" charset="-128"/>
          </a:endParaRPr>
        </a:p>
        <a:p>
          <a:r>
            <a:rPr kumimoji="1" lang="ja-JP" altLang="en-US" sz="1100" b="1">
              <a:solidFill>
                <a:srgbClr val="FF6600"/>
              </a:solidFill>
              <a:latin typeface="UD デジタル 教科書体 NK-R" panose="02020400000000000000" pitchFamily="18" charset="-128"/>
              <a:ea typeface="UD デジタル 教科書体 NK-R" panose="02020400000000000000" pitchFamily="18" charset="-128"/>
            </a:rPr>
            <a:t>　客観的に自分を振り返る　　　</a:t>
          </a:r>
          <a:endParaRPr kumimoji="1" lang="en-US" altLang="ja-JP" sz="1100" b="1">
            <a:solidFill>
              <a:srgbClr val="FF6600"/>
            </a:solidFill>
            <a:latin typeface="UD デジタル 教科書体 NK-R" panose="02020400000000000000" pitchFamily="18" charset="-128"/>
            <a:ea typeface="UD デジタル 教科書体 NK-R" panose="02020400000000000000" pitchFamily="18" charset="-128"/>
          </a:endParaRPr>
        </a:p>
        <a:p>
          <a:r>
            <a:rPr kumimoji="1" lang="ja-JP" altLang="en-US" sz="1100" b="1">
              <a:solidFill>
                <a:srgbClr val="FF6600"/>
              </a:solidFill>
              <a:latin typeface="UD デジタル 教科書体 NK-R" panose="02020400000000000000" pitchFamily="18" charset="-128"/>
              <a:ea typeface="UD デジタル 教科書体 NK-R" panose="02020400000000000000" pitchFamily="18" charset="-128"/>
            </a:rPr>
            <a:t>　　　　　機会になります！</a:t>
          </a:r>
        </a:p>
      </xdr:txBody>
    </xdr:sp>
    <xdr:clientData/>
  </xdr:twoCellAnchor>
  <xdr:twoCellAnchor>
    <xdr:from>
      <xdr:col>21</xdr:col>
      <xdr:colOff>67236</xdr:colOff>
      <xdr:row>0</xdr:row>
      <xdr:rowOff>44823</xdr:rowOff>
    </xdr:from>
    <xdr:to>
      <xdr:col>22</xdr:col>
      <xdr:colOff>823633</xdr:colOff>
      <xdr:row>1</xdr:row>
      <xdr:rowOff>262282</xdr:rowOff>
    </xdr:to>
    <xdr:sp macro="" textlink="">
      <xdr:nvSpPr>
        <xdr:cNvPr id="12" name="字幕 2">
          <a:extLst>
            <a:ext uri="{FF2B5EF4-FFF2-40B4-BE49-F238E27FC236}">
              <a16:creationId xmlns:a16="http://schemas.microsoft.com/office/drawing/2014/main" id="{F426767E-D841-43C5-BC38-1F5056F07D39}"/>
            </a:ext>
          </a:extLst>
        </xdr:cNvPr>
        <xdr:cNvSpPr txBox="1">
          <a:spLocks/>
        </xdr:cNvSpPr>
      </xdr:nvSpPr>
      <xdr:spPr>
        <a:xfrm>
          <a:off x="23173765" y="44823"/>
          <a:ext cx="1619250" cy="520018"/>
        </a:xfrm>
        <a:prstGeom prst="rect">
          <a:avLst/>
        </a:prstGeom>
        <a:solidFill>
          <a:srgbClr val="66FF66"/>
        </a:solidFill>
        <a:effectLst>
          <a:softEdge rad="31750"/>
        </a:effectLst>
      </xdr:spPr>
      <xdr:txBody>
        <a:bodyPr vert="horz" wrap="square" lIns="91440" tIns="45720" rIns="91440" bIns="45720" rtlCol="0" anchor="ctr">
          <a:norm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ja-JP" altLang="en-US" sz="2000">
              <a:latin typeface="HGS創英角ﾎﾟｯﾌﾟ体" panose="040B0A00000000000000" pitchFamily="50" charset="-128"/>
              <a:ea typeface="HGS創英角ﾎﾟｯﾌﾟ体" panose="040B0A00000000000000" pitchFamily="50" charset="-128"/>
            </a:rPr>
            <a:t>目次に戻る</a:t>
          </a:r>
        </a:p>
      </xdr:txBody>
    </xdr:sp>
    <xdr:clientData/>
  </xdr:twoCellAnchor>
  <xdr:twoCellAnchor>
    <xdr:from>
      <xdr:col>9</xdr:col>
      <xdr:colOff>244928</xdr:colOff>
      <xdr:row>15</xdr:row>
      <xdr:rowOff>111576</xdr:rowOff>
    </xdr:from>
    <xdr:to>
      <xdr:col>16</xdr:col>
      <xdr:colOff>166687</xdr:colOff>
      <xdr:row>27</xdr:row>
      <xdr:rowOff>119061</xdr:rowOff>
    </xdr:to>
    <xdr:graphicFrame macro="">
      <xdr:nvGraphicFramePr>
        <xdr:cNvPr id="7" name="グラフ 6">
          <a:extLst>
            <a:ext uri="{FF2B5EF4-FFF2-40B4-BE49-F238E27FC236}">
              <a16:creationId xmlns:a16="http://schemas.microsoft.com/office/drawing/2014/main" id="{3B355201-4679-F57D-4298-98326F1A404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1824318</xdr:colOff>
      <xdr:row>0</xdr:row>
      <xdr:rowOff>284388</xdr:rowOff>
    </xdr:from>
    <xdr:to>
      <xdr:col>8</xdr:col>
      <xdr:colOff>1655588</xdr:colOff>
      <xdr:row>2</xdr:row>
      <xdr:rowOff>88446</xdr:rowOff>
    </xdr:to>
    <xdr:sp macro="" textlink="">
      <xdr:nvSpPr>
        <xdr:cNvPr id="4" name="テキスト ボックス 4">
          <a:extLst>
            <a:ext uri="{FF2B5EF4-FFF2-40B4-BE49-F238E27FC236}">
              <a16:creationId xmlns:a16="http://schemas.microsoft.com/office/drawing/2014/main" id="{463E1F8A-02D0-4C34-3B81-DA256D8DD337}"/>
            </a:ext>
          </a:extLst>
        </xdr:cNvPr>
        <xdr:cNvSpPr txBox="1"/>
      </xdr:nvSpPr>
      <xdr:spPr>
        <a:xfrm>
          <a:off x="5367618" y="284388"/>
          <a:ext cx="4060370" cy="413658"/>
        </a:xfrm>
        <a:prstGeom prst="rect">
          <a:avLst/>
        </a:prstGeom>
        <a:solidFill>
          <a:srgbClr val="CCECFF"/>
        </a:solid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4572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rPr>
            <a:t>セルフチェックシート　活用の仕方</a:t>
          </a:r>
          <a:endParaRPr kumimoji="1" lang="ja-JP" altLang="en-US" sz="1600" b="1" i="0" u="none" strike="noStrike" kern="1200" cap="none" spc="0" normalizeH="0" baseline="0">
            <a:ln>
              <a:noFill/>
            </a:ln>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endParaRPr>
        </a:p>
      </xdr:txBody>
    </xdr:sp>
    <xdr:clientData/>
  </xdr:twoCellAnchor>
  <xdr:twoCellAnchor editAs="oneCell">
    <xdr:from>
      <xdr:col>8</xdr:col>
      <xdr:colOff>4311378</xdr:colOff>
      <xdr:row>0</xdr:row>
      <xdr:rowOff>81548</xdr:rowOff>
    </xdr:from>
    <xdr:to>
      <xdr:col>9</xdr:col>
      <xdr:colOff>91684</xdr:colOff>
      <xdr:row>4</xdr:row>
      <xdr:rowOff>295275</xdr:rowOff>
    </xdr:to>
    <xdr:pic>
      <xdr:nvPicPr>
        <xdr:cNvPr id="18" name="図 17">
          <a:extLst>
            <a:ext uri="{FF2B5EF4-FFF2-40B4-BE49-F238E27FC236}">
              <a16:creationId xmlns:a16="http://schemas.microsoft.com/office/drawing/2014/main" id="{CF820FDC-C6A8-74F6-A108-C89EF6F033E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083778" y="81548"/>
          <a:ext cx="1076206" cy="14329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40821</xdr:rowOff>
    </xdr:from>
    <xdr:to>
      <xdr:col>7</xdr:col>
      <xdr:colOff>34635</xdr:colOff>
      <xdr:row>1</xdr:row>
      <xdr:rowOff>121509</xdr:rowOff>
    </xdr:to>
    <xdr:sp macro="" textlink="">
      <xdr:nvSpPr>
        <xdr:cNvPr id="2" name="テキスト ボックス 3">
          <a:extLst>
            <a:ext uri="{FF2B5EF4-FFF2-40B4-BE49-F238E27FC236}">
              <a16:creationId xmlns:a16="http://schemas.microsoft.com/office/drawing/2014/main" id="{E893711E-1C2C-4CFE-AFE1-39334507FF09}"/>
            </a:ext>
          </a:extLst>
        </xdr:cNvPr>
        <xdr:cNvSpPr txBox="1"/>
      </xdr:nvSpPr>
      <xdr:spPr>
        <a:xfrm>
          <a:off x="0" y="40821"/>
          <a:ext cx="6054435" cy="385488"/>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457200" rtl="0" eaLnBrk="1" fontAlgn="auto" latinLnBrk="0" hangingPunct="1">
            <a:lnSpc>
              <a:spcPct val="100000"/>
            </a:lnSpc>
            <a:spcBef>
              <a:spcPts val="0"/>
            </a:spcBef>
            <a:spcAft>
              <a:spcPts val="0"/>
            </a:spcAft>
            <a:buClrTx/>
            <a:buSzTx/>
            <a:buFontTx/>
            <a:buNone/>
            <a:tabLst/>
            <a:defRPr/>
          </a:pPr>
          <a:r>
            <a:rPr kumimoji="1" lang="ja-JP" altLang="en-US" sz="1800" b="0" i="0" u="none" strike="noStrike" kern="1200" cap="none" spc="0" normalizeH="0" baseline="0">
              <a:ln>
                <a:noFill/>
              </a:ln>
              <a:solidFill>
                <a:prstClr val="black"/>
              </a:solidFill>
              <a:effectLst/>
              <a:uLnTx/>
              <a:uFillTx/>
              <a:latin typeface="HGS創英角ﾎﾟｯﾌﾟ体" panose="040B0A00000000000000" pitchFamily="50" charset="-128"/>
              <a:ea typeface="HGS創英角ﾎﾟｯﾌﾟ体" panose="040B0A00000000000000" pitchFamily="50" charset="-128"/>
              <a:cs typeface="+mn-cs"/>
            </a:rPr>
            <a:t>教師の関わり方編　～関わり方チェック～</a:t>
          </a:r>
        </a:p>
      </xdr:txBody>
    </xdr:sp>
    <xdr:clientData/>
  </xdr:twoCellAnchor>
  <xdr:twoCellAnchor>
    <xdr:from>
      <xdr:col>6</xdr:col>
      <xdr:colOff>593749</xdr:colOff>
      <xdr:row>1</xdr:row>
      <xdr:rowOff>142876</xdr:rowOff>
    </xdr:from>
    <xdr:to>
      <xdr:col>8</xdr:col>
      <xdr:colOff>2552700</xdr:colOff>
      <xdr:row>4</xdr:row>
      <xdr:rowOff>168090</xdr:rowOff>
    </xdr:to>
    <xdr:sp macro="" textlink="">
      <xdr:nvSpPr>
        <xdr:cNvPr id="3" name="テキスト ボックス 2">
          <a:extLst>
            <a:ext uri="{FF2B5EF4-FFF2-40B4-BE49-F238E27FC236}">
              <a16:creationId xmlns:a16="http://schemas.microsoft.com/office/drawing/2014/main" id="{EF9411FE-678B-456C-999C-5C2C800B9A06}"/>
            </a:ext>
          </a:extLst>
        </xdr:cNvPr>
        <xdr:cNvSpPr txBox="1"/>
      </xdr:nvSpPr>
      <xdr:spPr>
        <a:xfrm>
          <a:off x="4137049" y="447676"/>
          <a:ext cx="6188051" cy="939614"/>
        </a:xfrm>
        <a:prstGeom prst="rect">
          <a:avLst/>
        </a:prstGeom>
        <a:solidFill>
          <a:schemeClr val="lt1"/>
        </a:solidFill>
        <a:ln w="19050" cmpd="sng">
          <a:solidFill>
            <a:srgbClr val="00206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★このチェックシートは、教師の児童への関わりを記録しておくためのシートです。</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★色が付いているセルに数字や言葉を入力すると、右ページにグラフが作成されます。</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dk1"/>
              </a:solidFill>
              <a:effectLst/>
              <a:latin typeface="HG丸ｺﾞｼｯｸM-PRO" panose="020F0600000000000000" pitchFamily="50" charset="-128"/>
              <a:ea typeface="HG丸ｺﾞｼｯｸM-PRO" panose="020F0600000000000000" pitchFamily="50" charset="-128"/>
              <a:cs typeface="+mn-cs"/>
            </a:rPr>
            <a:t>★４週間の記録を残せるようになっています。</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190499</xdr:colOff>
      <xdr:row>2</xdr:row>
      <xdr:rowOff>233794</xdr:rowOff>
    </xdr:from>
    <xdr:to>
      <xdr:col>22</xdr:col>
      <xdr:colOff>751176</xdr:colOff>
      <xdr:row>14</xdr:row>
      <xdr:rowOff>329047</xdr:rowOff>
    </xdr:to>
    <xdr:graphicFrame macro="">
      <xdr:nvGraphicFramePr>
        <xdr:cNvPr id="4" name="グラフ 3">
          <a:extLst>
            <a:ext uri="{FF2B5EF4-FFF2-40B4-BE49-F238E27FC236}">
              <a16:creationId xmlns:a16="http://schemas.microsoft.com/office/drawing/2014/main" id="{705218A7-49B0-48CC-9202-EFBF72F885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500064</xdr:colOff>
      <xdr:row>16</xdr:row>
      <xdr:rowOff>231997</xdr:rowOff>
    </xdr:from>
    <xdr:to>
      <xdr:col>22</xdr:col>
      <xdr:colOff>642937</xdr:colOff>
      <xdr:row>25</xdr:row>
      <xdr:rowOff>340177</xdr:rowOff>
    </xdr:to>
    <xdr:graphicFrame macro="">
      <xdr:nvGraphicFramePr>
        <xdr:cNvPr id="5" name="グラフ 4">
          <a:extLst>
            <a:ext uri="{FF2B5EF4-FFF2-40B4-BE49-F238E27FC236}">
              <a16:creationId xmlns:a16="http://schemas.microsoft.com/office/drawing/2014/main" id="{5A037EAC-DF18-46D9-9D8A-286035751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311727</xdr:colOff>
      <xdr:row>0</xdr:row>
      <xdr:rowOff>121227</xdr:rowOff>
    </xdr:from>
    <xdr:to>
      <xdr:col>14</xdr:col>
      <xdr:colOff>363682</xdr:colOff>
      <xdr:row>1</xdr:row>
      <xdr:rowOff>230085</xdr:rowOff>
    </xdr:to>
    <xdr:sp macro="" textlink="">
      <xdr:nvSpPr>
        <xdr:cNvPr id="6" name="テキスト ボックス 4">
          <a:extLst>
            <a:ext uri="{FF2B5EF4-FFF2-40B4-BE49-F238E27FC236}">
              <a16:creationId xmlns:a16="http://schemas.microsoft.com/office/drawing/2014/main" id="{B60CE772-7D0A-4725-9725-5D9057540F5D}"/>
            </a:ext>
          </a:extLst>
        </xdr:cNvPr>
        <xdr:cNvSpPr txBox="1"/>
      </xdr:nvSpPr>
      <xdr:spPr>
        <a:xfrm>
          <a:off x="13380027" y="121227"/>
          <a:ext cx="4242955" cy="413658"/>
        </a:xfrm>
        <a:prstGeom prst="rect">
          <a:avLst/>
        </a:prstGeom>
        <a:solidFill>
          <a:srgbClr val="CCECFF"/>
        </a:solid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4572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rPr>
            <a:t>セルフチェックシート　結果</a:t>
          </a:r>
          <a:endParaRPr kumimoji="1" lang="ja-JP" altLang="en-US" sz="1600" b="1" i="0" u="none" strike="noStrike" kern="1200" cap="none" spc="0" normalizeH="0" baseline="0">
            <a:ln>
              <a:noFill/>
            </a:ln>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endParaRPr>
        </a:p>
      </xdr:txBody>
    </xdr:sp>
    <xdr:clientData/>
  </xdr:twoCellAnchor>
  <xdr:twoCellAnchor>
    <xdr:from>
      <xdr:col>21</xdr:col>
      <xdr:colOff>67236</xdr:colOff>
      <xdr:row>0</xdr:row>
      <xdr:rowOff>44823</xdr:rowOff>
    </xdr:from>
    <xdr:to>
      <xdr:col>22</xdr:col>
      <xdr:colOff>823633</xdr:colOff>
      <xdr:row>1</xdr:row>
      <xdr:rowOff>262282</xdr:rowOff>
    </xdr:to>
    <xdr:sp macro="" textlink="">
      <xdr:nvSpPr>
        <xdr:cNvPr id="9" name="字幕 2">
          <a:extLst>
            <a:ext uri="{FF2B5EF4-FFF2-40B4-BE49-F238E27FC236}">
              <a16:creationId xmlns:a16="http://schemas.microsoft.com/office/drawing/2014/main" id="{C9E98153-4231-4BA0-BDD7-2F5F1FDAB4C7}"/>
            </a:ext>
          </a:extLst>
        </xdr:cNvPr>
        <xdr:cNvSpPr txBox="1">
          <a:spLocks/>
        </xdr:cNvSpPr>
      </xdr:nvSpPr>
      <xdr:spPr>
        <a:xfrm>
          <a:off x="23822586" y="44823"/>
          <a:ext cx="1623172" cy="522259"/>
        </a:xfrm>
        <a:prstGeom prst="rect">
          <a:avLst/>
        </a:prstGeom>
        <a:solidFill>
          <a:srgbClr val="66FF66"/>
        </a:solidFill>
        <a:effectLst>
          <a:softEdge rad="31750"/>
        </a:effectLst>
      </xdr:spPr>
      <xdr:txBody>
        <a:bodyPr vert="horz" wrap="square" lIns="91440" tIns="45720" rIns="91440" bIns="45720" rtlCol="0" anchor="ctr">
          <a:norm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ja-JP" altLang="en-US" sz="2000">
              <a:latin typeface="HGS創英角ﾎﾟｯﾌﾟ体" panose="040B0A00000000000000" pitchFamily="50" charset="-128"/>
              <a:ea typeface="HGS創英角ﾎﾟｯﾌﾟ体" panose="040B0A00000000000000" pitchFamily="50" charset="-128"/>
            </a:rPr>
            <a:t>目次に戻る</a:t>
          </a:r>
        </a:p>
      </xdr:txBody>
    </xdr:sp>
    <xdr:clientData/>
  </xdr:twoCellAnchor>
  <xdr:twoCellAnchor>
    <xdr:from>
      <xdr:col>9</xdr:col>
      <xdr:colOff>244928</xdr:colOff>
      <xdr:row>15</xdr:row>
      <xdr:rowOff>111576</xdr:rowOff>
    </xdr:from>
    <xdr:to>
      <xdr:col>16</xdr:col>
      <xdr:colOff>166687</xdr:colOff>
      <xdr:row>27</xdr:row>
      <xdr:rowOff>119061</xdr:rowOff>
    </xdr:to>
    <xdr:graphicFrame macro="">
      <xdr:nvGraphicFramePr>
        <xdr:cNvPr id="10" name="グラフ 9">
          <a:extLst>
            <a:ext uri="{FF2B5EF4-FFF2-40B4-BE49-F238E27FC236}">
              <a16:creationId xmlns:a16="http://schemas.microsoft.com/office/drawing/2014/main" id="{14E22C20-11EA-4655-9BC3-81BC9A419D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1824318</xdr:colOff>
      <xdr:row>0</xdr:row>
      <xdr:rowOff>284388</xdr:rowOff>
    </xdr:from>
    <xdr:to>
      <xdr:col>8</xdr:col>
      <xdr:colOff>1655588</xdr:colOff>
      <xdr:row>2</xdr:row>
      <xdr:rowOff>88446</xdr:rowOff>
    </xdr:to>
    <xdr:sp macro="" textlink="">
      <xdr:nvSpPr>
        <xdr:cNvPr id="11" name="テキスト ボックス 4">
          <a:extLst>
            <a:ext uri="{FF2B5EF4-FFF2-40B4-BE49-F238E27FC236}">
              <a16:creationId xmlns:a16="http://schemas.microsoft.com/office/drawing/2014/main" id="{3C8B8E41-1E98-487C-810C-4437A789475E}"/>
            </a:ext>
          </a:extLst>
        </xdr:cNvPr>
        <xdr:cNvSpPr txBox="1"/>
      </xdr:nvSpPr>
      <xdr:spPr>
        <a:xfrm>
          <a:off x="5367618" y="284388"/>
          <a:ext cx="4060370" cy="413658"/>
        </a:xfrm>
        <a:prstGeom prst="rect">
          <a:avLst/>
        </a:prstGeom>
        <a:solidFill>
          <a:srgbClr val="CCECFF"/>
        </a:solid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457200" rtl="0" eaLnBrk="1" fontAlgn="auto" latinLnBrk="0" hangingPunct="1">
            <a:lnSpc>
              <a:spcPct val="100000"/>
            </a:lnSpc>
            <a:spcBef>
              <a:spcPts val="0"/>
            </a:spcBef>
            <a:spcAft>
              <a:spcPts val="0"/>
            </a:spcAft>
            <a:buClrTx/>
            <a:buSzTx/>
            <a:buFontTx/>
            <a:buNone/>
            <a:tabLst/>
            <a:defRPr/>
          </a:pPr>
          <a:r>
            <a:rPr kumimoji="1" lang="ja-JP" altLang="en-US" sz="1800" b="1" i="0" u="none" strike="noStrike" kern="1200" cap="none" spc="0" normalizeH="0" baseline="0">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rPr>
            <a:t>セルフチェックシート　活用の仕方</a:t>
          </a:r>
          <a:endParaRPr kumimoji="1" lang="ja-JP" altLang="en-US" sz="1600" b="1" i="0" u="none" strike="noStrike" kern="1200" cap="none" spc="0" normalizeH="0" baseline="0">
            <a:ln>
              <a:noFill/>
            </a:ln>
            <a:gradFill>
              <a:gsLst>
                <a:gs pos="0">
                  <a:srgbClr val="FF3300"/>
                </a:gs>
                <a:gs pos="74000">
                  <a:srgbClr val="FF33CC"/>
                </a:gs>
                <a:gs pos="91000">
                  <a:srgbClr val="FF66FF"/>
                </a:gs>
                <a:gs pos="100000">
                  <a:srgbClr val="FFCCFF"/>
                </a:gs>
              </a:gsLst>
              <a:lin ang="5400000" scaled="1"/>
            </a:gradFill>
            <a:effectLst/>
            <a:uLnTx/>
            <a:uFillTx/>
            <a:latin typeface="HGS創英角ﾎﾟｯﾌﾟ体" panose="040B0A00000000000000" pitchFamily="50" charset="-128"/>
            <a:ea typeface="HGS創英角ﾎﾟｯﾌﾟ体" panose="040B0A00000000000000" pitchFamily="50" charset="-128"/>
          </a:endParaRPr>
        </a:p>
      </xdr:txBody>
    </xdr:sp>
    <xdr:clientData/>
  </xdr:twoCellAnchor>
  <xdr:twoCellAnchor editAs="oneCell">
    <xdr:from>
      <xdr:col>8</xdr:col>
      <xdr:colOff>4311378</xdr:colOff>
      <xdr:row>0</xdr:row>
      <xdr:rowOff>81548</xdr:rowOff>
    </xdr:from>
    <xdr:to>
      <xdr:col>9</xdr:col>
      <xdr:colOff>91684</xdr:colOff>
      <xdr:row>4</xdr:row>
      <xdr:rowOff>295275</xdr:rowOff>
    </xdr:to>
    <xdr:pic>
      <xdr:nvPicPr>
        <xdr:cNvPr id="12" name="図 11">
          <a:extLst>
            <a:ext uri="{FF2B5EF4-FFF2-40B4-BE49-F238E27FC236}">
              <a16:creationId xmlns:a16="http://schemas.microsoft.com/office/drawing/2014/main" id="{B6C6E232-7CD8-480F-8F3E-173F5C0951A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083778" y="81548"/>
          <a:ext cx="1076206" cy="1432927"/>
        </a:xfrm>
        <a:prstGeom prst="rect">
          <a:avLst/>
        </a:prstGeom>
      </xdr:spPr>
    </xdr:pic>
    <xdr:clientData/>
  </xdr:twoCellAnchor>
  <xdr:twoCellAnchor>
    <xdr:from>
      <xdr:col>8</xdr:col>
      <xdr:colOff>2409265</xdr:colOff>
      <xdr:row>0</xdr:row>
      <xdr:rowOff>145676</xdr:rowOff>
    </xdr:from>
    <xdr:to>
      <xdr:col>8</xdr:col>
      <xdr:colOff>4457141</xdr:colOff>
      <xdr:row>4</xdr:row>
      <xdr:rowOff>193301</xdr:rowOff>
    </xdr:to>
    <xdr:sp macro="" textlink="">
      <xdr:nvSpPr>
        <xdr:cNvPr id="13" name="吹き出し: 円形 12">
          <a:extLst>
            <a:ext uri="{FF2B5EF4-FFF2-40B4-BE49-F238E27FC236}">
              <a16:creationId xmlns:a16="http://schemas.microsoft.com/office/drawing/2014/main" id="{B1EE5D3B-F84F-40E2-8E62-D0ADAB09A442}"/>
            </a:ext>
          </a:extLst>
        </xdr:cNvPr>
        <xdr:cNvSpPr/>
      </xdr:nvSpPr>
      <xdr:spPr>
        <a:xfrm rot="16200000">
          <a:off x="10569949" y="-249332"/>
          <a:ext cx="1257860" cy="2047876"/>
        </a:xfrm>
        <a:prstGeom prst="wedgeEllipseCallout">
          <a:avLst>
            <a:gd name="adj1" fmla="val -23709"/>
            <a:gd name="adj2" fmla="val 58866"/>
          </a:avLst>
        </a:prstGeom>
        <a:solidFill>
          <a:srgbClr val="FCC0FC"/>
        </a:solidFill>
        <a:ln w="19050">
          <a:solidFill>
            <a:srgbClr val="99FF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8080"/>
            </a:solidFill>
          </a:endParaRPr>
        </a:p>
      </xdr:txBody>
    </xdr:sp>
    <xdr:clientData/>
  </xdr:twoCellAnchor>
  <xdr:twoCellAnchor>
    <xdr:from>
      <xdr:col>8</xdr:col>
      <xdr:colOff>2609288</xdr:colOff>
      <xdr:row>0</xdr:row>
      <xdr:rowOff>249733</xdr:rowOff>
    </xdr:from>
    <xdr:to>
      <xdr:col>8</xdr:col>
      <xdr:colOff>4323788</xdr:colOff>
      <xdr:row>4</xdr:row>
      <xdr:rowOff>231402</xdr:rowOff>
    </xdr:to>
    <xdr:sp macro="" textlink="">
      <xdr:nvSpPr>
        <xdr:cNvPr id="14" name="テキスト ボックス 13">
          <a:extLst>
            <a:ext uri="{FF2B5EF4-FFF2-40B4-BE49-F238E27FC236}">
              <a16:creationId xmlns:a16="http://schemas.microsoft.com/office/drawing/2014/main" id="{5A9388C3-1669-4B5E-AD39-4E28197BE0FC}"/>
            </a:ext>
          </a:extLst>
        </xdr:cNvPr>
        <xdr:cNvSpPr txBox="1"/>
      </xdr:nvSpPr>
      <xdr:spPr>
        <a:xfrm>
          <a:off x="10374964" y="249733"/>
          <a:ext cx="1714500" cy="11919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lstStyle/>
        <a:p>
          <a:r>
            <a:rPr kumimoji="1" lang="ja-JP" altLang="en-US" sz="1100" b="1" baseline="0">
              <a:solidFill>
                <a:srgbClr val="FF6600"/>
              </a:solidFill>
              <a:latin typeface="UD デジタル 教科書体 NK-R" panose="02020400000000000000" pitchFamily="18" charset="-128"/>
              <a:ea typeface="UD デジタル 教科書体 NK-R" panose="02020400000000000000" pitchFamily="18" charset="-128"/>
            </a:rPr>
            <a:t>　 　　　</a:t>
          </a:r>
          <a:r>
            <a:rPr kumimoji="1" lang="ja-JP" altLang="en-US" sz="1100" b="1">
              <a:solidFill>
                <a:srgbClr val="FF6600"/>
              </a:solidFill>
              <a:latin typeface="UD デジタル 教科書体 NK-R" panose="02020400000000000000" pitchFamily="18" charset="-128"/>
              <a:ea typeface="UD デジタル 教科書体 NK-R" panose="02020400000000000000" pitchFamily="18" charset="-128"/>
            </a:rPr>
            <a:t>児童とどのように　　　　　関わっているのかをチェック　　してみませんか？</a:t>
          </a:r>
          <a:endParaRPr kumimoji="1" lang="en-US" altLang="ja-JP" sz="1100" b="1">
            <a:solidFill>
              <a:srgbClr val="FF6600"/>
            </a:solidFill>
            <a:latin typeface="UD デジタル 教科書体 NK-R" panose="02020400000000000000" pitchFamily="18" charset="-128"/>
            <a:ea typeface="UD デジタル 教科書体 NK-R" panose="02020400000000000000" pitchFamily="18" charset="-128"/>
          </a:endParaRPr>
        </a:p>
        <a:p>
          <a:r>
            <a:rPr kumimoji="1" lang="ja-JP" altLang="en-US" sz="1100" b="1">
              <a:solidFill>
                <a:srgbClr val="FF6600"/>
              </a:solidFill>
              <a:latin typeface="UD デジタル 教科書体 NK-R" panose="02020400000000000000" pitchFamily="18" charset="-128"/>
              <a:ea typeface="UD デジタル 教科書体 NK-R" panose="02020400000000000000" pitchFamily="18" charset="-128"/>
            </a:rPr>
            <a:t>　客観的に自分を振り返る　　　</a:t>
          </a:r>
          <a:endParaRPr kumimoji="1" lang="en-US" altLang="ja-JP" sz="1100" b="1">
            <a:solidFill>
              <a:srgbClr val="FF6600"/>
            </a:solidFill>
            <a:latin typeface="UD デジタル 教科書体 NK-R" panose="02020400000000000000" pitchFamily="18" charset="-128"/>
            <a:ea typeface="UD デジタル 教科書体 NK-R" panose="02020400000000000000" pitchFamily="18" charset="-128"/>
          </a:endParaRPr>
        </a:p>
        <a:p>
          <a:r>
            <a:rPr kumimoji="1" lang="ja-JP" altLang="en-US" sz="1100" b="1">
              <a:solidFill>
                <a:srgbClr val="FF6600"/>
              </a:solidFill>
              <a:latin typeface="UD デジタル 教科書体 NK-R" panose="02020400000000000000" pitchFamily="18" charset="-128"/>
              <a:ea typeface="UD デジタル 教科書体 NK-R" panose="02020400000000000000" pitchFamily="18" charset="-128"/>
            </a:rPr>
            <a:t>　　　　　機会になります！</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28"/>
  <sheetViews>
    <sheetView tabSelected="1" view="pageBreakPreview" topLeftCell="C1" zoomScale="85" zoomScaleNormal="70" zoomScaleSheetLayoutView="85" workbookViewId="0">
      <selection activeCell="I10" sqref="I10"/>
    </sheetView>
  </sheetViews>
  <sheetFormatPr defaultColWidth="12.5703125" defaultRowHeight="15.75" customHeight="1" x14ac:dyDescent="0.2"/>
  <cols>
    <col min="1" max="2" width="8.28515625" style="5" customWidth="1"/>
    <col min="3" max="3" width="9.85546875" style="5" customWidth="1"/>
    <col min="4" max="4" width="8.140625" style="5" customWidth="1"/>
    <col min="5" max="5" width="11.42578125" style="5" customWidth="1"/>
    <col min="6" max="6" width="7.140625" style="5" customWidth="1"/>
    <col min="7" max="7" width="37.140625" style="5" customWidth="1"/>
    <col min="8" max="8" width="26.28515625" style="5" customWidth="1"/>
    <col min="9" max="9" width="79.42578125" style="5" customWidth="1"/>
    <col min="10" max="12" width="12.5703125" style="3"/>
    <col min="17" max="18" width="19" customWidth="1"/>
    <col min="19" max="19" width="12.5703125" style="1"/>
    <col min="20" max="20" width="9.140625" style="1" customWidth="1"/>
    <col min="21" max="21" width="12.5703125" style="1"/>
    <col min="22" max="23" width="13" customWidth="1"/>
  </cols>
  <sheetData>
    <row r="1" spans="1:21" ht="24" customHeight="1" x14ac:dyDescent="0.2">
      <c r="Q1" s="100" t="s">
        <v>35</v>
      </c>
      <c r="R1" s="100"/>
      <c r="S1" s="97">
        <f>IF(C4="","",C4)</f>
        <v>45216</v>
      </c>
      <c r="T1" s="98" t="s">
        <v>36</v>
      </c>
      <c r="U1" s="99">
        <f>IF(C4="","",C4+25)</f>
        <v>45241</v>
      </c>
    </row>
    <row r="2" spans="1:21" ht="24" customHeight="1" x14ac:dyDescent="0.2">
      <c r="Q2" s="100"/>
      <c r="R2" s="100"/>
      <c r="S2" s="97"/>
      <c r="T2" s="98"/>
      <c r="U2" s="99"/>
    </row>
    <row r="3" spans="1:21" ht="24" customHeight="1" x14ac:dyDescent="0.2"/>
    <row r="4" spans="1:21" ht="24" customHeight="1" x14ac:dyDescent="0.2">
      <c r="A4" s="96" t="s">
        <v>35</v>
      </c>
      <c r="B4" s="96"/>
      <c r="C4" s="31">
        <v>45216</v>
      </c>
      <c r="D4" s="5" t="s">
        <v>19</v>
      </c>
      <c r="E4" s="35" t="s">
        <v>24</v>
      </c>
      <c r="F4" s="8"/>
      <c r="G4" s="7"/>
      <c r="H4" s="7"/>
      <c r="I4" s="7"/>
    </row>
    <row r="5" spans="1:21" ht="24" customHeight="1" thickBot="1" x14ac:dyDescent="0.25"/>
    <row r="6" spans="1:21" ht="21" customHeight="1" x14ac:dyDescent="0.2">
      <c r="A6" s="11"/>
      <c r="B6" s="52"/>
      <c r="C6" s="72"/>
      <c r="D6" s="73"/>
      <c r="E6" s="92" t="s">
        <v>15</v>
      </c>
      <c r="F6" s="93"/>
      <c r="G6" s="54" t="s">
        <v>17</v>
      </c>
      <c r="H6" s="76" t="s">
        <v>41</v>
      </c>
      <c r="I6" s="70" t="s">
        <v>70</v>
      </c>
    </row>
    <row r="7" spans="1:21" ht="13.5" customHeight="1" thickBot="1" x14ac:dyDescent="0.25">
      <c r="A7" s="12"/>
      <c r="B7" s="53"/>
      <c r="C7" s="74"/>
      <c r="D7" s="75"/>
      <c r="E7" s="94" t="s">
        <v>18</v>
      </c>
      <c r="F7" s="95"/>
      <c r="G7" s="29" t="s">
        <v>69</v>
      </c>
      <c r="H7" s="77"/>
      <c r="I7" s="71"/>
    </row>
    <row r="8" spans="1:21" s="2" customFormat="1" ht="30.75" customHeight="1" x14ac:dyDescent="0.2">
      <c r="A8" s="89" t="s">
        <v>38</v>
      </c>
      <c r="B8" s="26" t="s">
        <v>0</v>
      </c>
      <c r="C8" s="45">
        <f>IF(C4="","",C4)</f>
        <v>45216</v>
      </c>
      <c r="D8" s="9" t="s">
        <v>19</v>
      </c>
      <c r="E8" s="22">
        <v>1</v>
      </c>
      <c r="F8" s="13" t="s">
        <v>16</v>
      </c>
      <c r="G8" s="101" t="s">
        <v>57</v>
      </c>
      <c r="H8" s="19" t="s">
        <v>44</v>
      </c>
      <c r="I8" s="42" t="s">
        <v>37</v>
      </c>
      <c r="J8" s="30"/>
      <c r="K8" s="4"/>
      <c r="L8" s="4"/>
      <c r="S8" s="40"/>
      <c r="T8" s="40"/>
      <c r="U8" s="40"/>
    </row>
    <row r="9" spans="1:21" s="2" customFormat="1" ht="30.75" customHeight="1" x14ac:dyDescent="0.2">
      <c r="A9" s="90"/>
      <c r="B9" s="14" t="s">
        <v>1</v>
      </c>
      <c r="C9" s="46">
        <f>IF(C4="","",C4+1)</f>
        <v>45217</v>
      </c>
      <c r="D9" s="6" t="s">
        <v>20</v>
      </c>
      <c r="E9" s="23">
        <v>3</v>
      </c>
      <c r="F9" s="14" t="s">
        <v>16</v>
      </c>
      <c r="G9" s="102" t="s">
        <v>53</v>
      </c>
      <c r="H9" s="20" t="s">
        <v>67</v>
      </c>
      <c r="I9" s="43" t="s">
        <v>39</v>
      </c>
      <c r="J9" s="30"/>
      <c r="K9" s="4"/>
      <c r="L9" s="4"/>
      <c r="S9" s="40"/>
      <c r="T9" s="40"/>
      <c r="U9" s="40"/>
    </row>
    <row r="10" spans="1:21" s="2" customFormat="1" ht="30.75" customHeight="1" x14ac:dyDescent="0.2">
      <c r="A10" s="90"/>
      <c r="B10" s="27" t="s">
        <v>2</v>
      </c>
      <c r="C10" s="46">
        <f>IF(C4="","",C4+2)</f>
        <v>45218</v>
      </c>
      <c r="D10" s="6" t="s">
        <v>21</v>
      </c>
      <c r="E10" s="23">
        <v>10</v>
      </c>
      <c r="F10" s="15" t="s">
        <v>16</v>
      </c>
      <c r="G10" s="102" t="s">
        <v>66</v>
      </c>
      <c r="H10" s="20" t="s">
        <v>46</v>
      </c>
      <c r="I10" s="43" t="s">
        <v>40</v>
      </c>
      <c r="J10" s="30"/>
      <c r="K10" s="4"/>
      <c r="L10" s="4"/>
      <c r="S10" s="40"/>
      <c r="T10" s="40"/>
      <c r="U10" s="40"/>
    </row>
    <row r="11" spans="1:21" s="2" customFormat="1" ht="30.75" customHeight="1" x14ac:dyDescent="0.2">
      <c r="A11" s="90"/>
      <c r="B11" s="27" t="s">
        <v>3</v>
      </c>
      <c r="C11" s="46">
        <f>IF(C4="","",C4+3)</f>
        <v>45219</v>
      </c>
      <c r="D11" s="6" t="s">
        <v>22</v>
      </c>
      <c r="E11" s="23">
        <v>9</v>
      </c>
      <c r="F11" s="14" t="s">
        <v>16</v>
      </c>
      <c r="G11" s="102" t="s">
        <v>53</v>
      </c>
      <c r="H11" s="20" t="s">
        <v>42</v>
      </c>
      <c r="I11" s="43"/>
      <c r="J11" s="30"/>
      <c r="K11" s="4"/>
      <c r="L11" s="4"/>
      <c r="S11" s="40"/>
      <c r="T11" s="40"/>
      <c r="U11" s="40"/>
    </row>
    <row r="12" spans="1:21" s="2" customFormat="1" ht="30.75" customHeight="1" thickBot="1" x14ac:dyDescent="0.25">
      <c r="A12" s="91"/>
      <c r="B12" s="18" t="s">
        <v>4</v>
      </c>
      <c r="C12" s="47">
        <f>IF(C4="","",C4+4)</f>
        <v>45220</v>
      </c>
      <c r="D12" s="10" t="s">
        <v>23</v>
      </c>
      <c r="E12" s="24">
        <v>16</v>
      </c>
      <c r="F12" s="16" t="s">
        <v>16</v>
      </c>
      <c r="G12" s="103" t="s">
        <v>61</v>
      </c>
      <c r="H12" s="21" t="s">
        <v>46</v>
      </c>
      <c r="I12" s="44"/>
      <c r="J12" s="4"/>
      <c r="K12" s="4"/>
      <c r="L12" s="4"/>
      <c r="S12" s="40"/>
      <c r="T12" s="40"/>
      <c r="U12" s="40"/>
    </row>
    <row r="13" spans="1:21" s="2" customFormat="1" ht="30.75" customHeight="1" x14ac:dyDescent="0.2">
      <c r="A13" s="89" t="s">
        <v>30</v>
      </c>
      <c r="B13" s="26" t="s">
        <v>5</v>
      </c>
      <c r="C13" s="32">
        <f>IF(C4="","",C4+7)</f>
        <v>45223</v>
      </c>
      <c r="D13" s="9" t="s">
        <v>19</v>
      </c>
      <c r="E13" s="25">
        <v>2</v>
      </c>
      <c r="F13" s="17" t="s">
        <v>16</v>
      </c>
      <c r="G13" s="101" t="s">
        <v>48</v>
      </c>
      <c r="H13" s="19" t="s">
        <v>44</v>
      </c>
      <c r="I13" s="42"/>
      <c r="J13" s="4"/>
      <c r="K13" s="4"/>
      <c r="L13" s="4"/>
      <c r="S13" s="40"/>
      <c r="T13" s="40"/>
      <c r="U13" s="40"/>
    </row>
    <row r="14" spans="1:21" s="2" customFormat="1" ht="30.75" customHeight="1" x14ac:dyDescent="0.2">
      <c r="A14" s="90"/>
      <c r="B14" s="27" t="s">
        <v>6</v>
      </c>
      <c r="C14" s="33">
        <f>IF(C4="","",C4+8)</f>
        <v>45224</v>
      </c>
      <c r="D14" s="6" t="s">
        <v>20</v>
      </c>
      <c r="E14" s="23">
        <v>2</v>
      </c>
      <c r="F14" s="15" t="s">
        <v>16</v>
      </c>
      <c r="G14" s="102" t="s">
        <v>66</v>
      </c>
      <c r="H14" s="20" t="s">
        <v>44</v>
      </c>
      <c r="I14" s="43"/>
      <c r="J14" s="4"/>
      <c r="K14" s="4"/>
      <c r="L14" s="4"/>
      <c r="S14" s="40"/>
      <c r="T14" s="40"/>
      <c r="U14" s="40"/>
    </row>
    <row r="15" spans="1:21" s="2" customFormat="1" ht="30.75" customHeight="1" x14ac:dyDescent="0.2">
      <c r="A15" s="90"/>
      <c r="B15" s="14" t="s">
        <v>7</v>
      </c>
      <c r="C15" s="33">
        <f>IF(C4="","",C4+9)</f>
        <v>45225</v>
      </c>
      <c r="D15" s="6" t="s">
        <v>21</v>
      </c>
      <c r="E15" s="23">
        <v>7</v>
      </c>
      <c r="F15" s="14" t="s">
        <v>16</v>
      </c>
      <c r="G15" s="102" t="s">
        <v>68</v>
      </c>
      <c r="H15" s="20" t="s">
        <v>44</v>
      </c>
      <c r="I15" s="43"/>
      <c r="J15" s="4"/>
      <c r="K15" s="4"/>
      <c r="L15" s="4"/>
      <c r="S15" s="40"/>
      <c r="T15" s="40"/>
      <c r="U15" s="40"/>
    </row>
    <row r="16" spans="1:21" s="2" customFormat="1" ht="30.75" customHeight="1" thickBot="1" x14ac:dyDescent="0.25">
      <c r="A16" s="90"/>
      <c r="B16" s="27" t="s">
        <v>8</v>
      </c>
      <c r="C16" s="33">
        <f>IF(C4="","",C4+10)</f>
        <v>45226</v>
      </c>
      <c r="D16" s="6" t="s">
        <v>22</v>
      </c>
      <c r="E16" s="23">
        <v>10</v>
      </c>
      <c r="F16" s="15" t="s">
        <v>16</v>
      </c>
      <c r="G16" s="102" t="s">
        <v>53</v>
      </c>
      <c r="H16" s="20" t="s">
        <v>51</v>
      </c>
      <c r="I16" s="43"/>
      <c r="J16" s="4"/>
      <c r="K16" s="4"/>
      <c r="L16" s="4"/>
      <c r="S16" s="40"/>
      <c r="T16" s="40"/>
      <c r="U16" s="40"/>
    </row>
    <row r="17" spans="1:25" s="2" customFormat="1" ht="30.75" customHeight="1" thickBot="1" x14ac:dyDescent="0.25">
      <c r="A17" s="91"/>
      <c r="B17" s="28" t="s">
        <v>9</v>
      </c>
      <c r="C17" s="34">
        <f>IF(C4="","",C4+11)</f>
        <v>45227</v>
      </c>
      <c r="D17" s="10" t="s">
        <v>23</v>
      </c>
      <c r="E17" s="24">
        <v>17</v>
      </c>
      <c r="F17" s="18" t="s">
        <v>16</v>
      </c>
      <c r="G17" s="103" t="s">
        <v>54</v>
      </c>
      <c r="H17" s="21" t="s">
        <v>42</v>
      </c>
      <c r="I17" s="44"/>
      <c r="J17" s="4"/>
      <c r="K17" s="86" t="s">
        <v>17</v>
      </c>
      <c r="L17" s="87"/>
      <c r="M17" s="87"/>
      <c r="N17" s="87"/>
      <c r="O17" s="88"/>
      <c r="S17" s="40"/>
      <c r="T17" s="40"/>
      <c r="U17" s="40"/>
    </row>
    <row r="18" spans="1:25" s="2" customFormat="1" ht="30.75" customHeight="1" thickBot="1" x14ac:dyDescent="0.25">
      <c r="A18" s="89" t="s">
        <v>31</v>
      </c>
      <c r="B18" s="17" t="s">
        <v>11</v>
      </c>
      <c r="C18" s="32">
        <f>IF(C4="","",C4+14)</f>
        <v>45230</v>
      </c>
      <c r="D18" s="9" t="s">
        <v>19</v>
      </c>
      <c r="E18" s="25">
        <v>12</v>
      </c>
      <c r="F18" s="13" t="s">
        <v>16</v>
      </c>
      <c r="G18" s="101" t="s">
        <v>59</v>
      </c>
      <c r="H18" s="19" t="s">
        <v>51</v>
      </c>
      <c r="I18" s="42"/>
      <c r="J18" s="4"/>
      <c r="K18" s="83" t="s">
        <v>49</v>
      </c>
      <c r="L18" s="84"/>
      <c r="M18" s="84"/>
      <c r="N18" s="85"/>
      <c r="O18" s="49">
        <f>COUNTIF(G4:G23,"活用しなかった")</f>
        <v>1</v>
      </c>
      <c r="S18" s="40"/>
      <c r="T18" s="40"/>
      <c r="U18" s="40"/>
      <c r="Y18" s="48"/>
    </row>
    <row r="19" spans="1:25" s="2" customFormat="1" ht="30.75" customHeight="1" thickBot="1" x14ac:dyDescent="0.25">
      <c r="A19" s="90"/>
      <c r="B19" s="27" t="s">
        <v>10</v>
      </c>
      <c r="C19" s="33">
        <f>IF(C4="","",C4+15)</f>
        <v>45231</v>
      </c>
      <c r="D19" s="6" t="s">
        <v>20</v>
      </c>
      <c r="E19" s="23">
        <v>19</v>
      </c>
      <c r="F19" s="14" t="s">
        <v>16</v>
      </c>
      <c r="G19" s="102" t="s">
        <v>57</v>
      </c>
      <c r="H19" s="20" t="s">
        <v>51</v>
      </c>
      <c r="I19" s="43"/>
      <c r="J19" s="4"/>
      <c r="K19" s="83" t="s">
        <v>65</v>
      </c>
      <c r="L19" s="84"/>
      <c r="M19" s="84"/>
      <c r="N19" s="85"/>
      <c r="O19" s="49">
        <f>COUNTIF(G5:G24,"D 承認している様子を紹介する")</f>
        <v>2</v>
      </c>
      <c r="S19" s="40"/>
      <c r="T19" s="40"/>
      <c r="U19" s="40"/>
    </row>
    <row r="20" spans="1:25" s="2" customFormat="1" ht="30.75" customHeight="1" thickBot="1" x14ac:dyDescent="0.25">
      <c r="A20" s="90"/>
      <c r="B20" s="27" t="s">
        <v>12</v>
      </c>
      <c r="C20" s="33">
        <f>IF(C4="","",C4+16)</f>
        <v>45232</v>
      </c>
      <c r="D20" s="6" t="s">
        <v>21</v>
      </c>
      <c r="E20" s="23">
        <v>20</v>
      </c>
      <c r="F20" s="15" t="s">
        <v>16</v>
      </c>
      <c r="G20" s="102" t="s">
        <v>57</v>
      </c>
      <c r="H20" s="20" t="s">
        <v>44</v>
      </c>
      <c r="I20" s="43"/>
      <c r="J20" s="4"/>
      <c r="K20" s="57" t="s">
        <v>64</v>
      </c>
      <c r="L20" s="58"/>
      <c r="M20" s="58"/>
      <c r="N20" s="59"/>
      <c r="O20" s="49">
        <f>COUNTIF(G6:G25,"C 承認している児童を紹介する")</f>
        <v>1</v>
      </c>
      <c r="S20" s="40"/>
      <c r="T20" s="55" t="s">
        <v>33</v>
      </c>
      <c r="U20" s="56"/>
      <c r="V20" s="82"/>
      <c r="X20" s="48"/>
    </row>
    <row r="21" spans="1:25" s="2" customFormat="1" ht="30.75" customHeight="1" x14ac:dyDescent="0.2">
      <c r="A21" s="90"/>
      <c r="B21" s="14" t="s">
        <v>13</v>
      </c>
      <c r="C21" s="33">
        <f>IF(C4="","",C4+17)</f>
        <v>45233</v>
      </c>
      <c r="D21" s="6" t="s">
        <v>22</v>
      </c>
      <c r="E21" s="23"/>
      <c r="F21" s="14" t="s">
        <v>16</v>
      </c>
      <c r="G21" s="102"/>
      <c r="H21" s="20"/>
      <c r="I21" s="43"/>
      <c r="J21" s="4"/>
      <c r="K21" s="57" t="s">
        <v>63</v>
      </c>
      <c r="L21" s="58"/>
      <c r="M21" s="58"/>
      <c r="N21" s="59"/>
      <c r="O21" s="49">
        <f>COUNTIF(G7:G26,"B 児童のよさやがんばりを紹介する")</f>
        <v>0</v>
      </c>
      <c r="S21" s="40"/>
      <c r="T21" s="66" t="s">
        <v>43</v>
      </c>
      <c r="U21" s="67"/>
      <c r="V21" s="36">
        <f>COUNTIF(H7:H26,"とても見られた")</f>
        <v>4</v>
      </c>
      <c r="W21" s="41"/>
    </row>
    <row r="22" spans="1:25" s="2" customFormat="1" ht="30.75" customHeight="1" thickBot="1" x14ac:dyDescent="0.25">
      <c r="A22" s="91"/>
      <c r="B22" s="28" t="s">
        <v>14</v>
      </c>
      <c r="C22" s="34">
        <f>IF(C4="","",C4+18)</f>
        <v>45234</v>
      </c>
      <c r="D22" s="10" t="s">
        <v>23</v>
      </c>
      <c r="E22" s="24">
        <v>3</v>
      </c>
      <c r="F22" s="16" t="s">
        <v>16</v>
      </c>
      <c r="G22" s="103" t="s">
        <v>53</v>
      </c>
      <c r="H22" s="21" t="s">
        <v>42</v>
      </c>
      <c r="I22" s="44"/>
      <c r="J22" s="4"/>
      <c r="K22" s="60" t="s">
        <v>62</v>
      </c>
      <c r="L22" s="61"/>
      <c r="M22" s="61"/>
      <c r="N22" s="61"/>
      <c r="O22" s="49">
        <f>COUNTIF(G7:G26,"A 児童のよさやがんばりを承認する")</f>
        <v>1</v>
      </c>
      <c r="S22" s="40"/>
      <c r="T22" s="78" t="s">
        <v>45</v>
      </c>
      <c r="U22" s="79"/>
      <c r="V22" s="37">
        <f>COUNTIF(H7:H26,"少し見られた")</f>
        <v>8</v>
      </c>
      <c r="W22" s="41"/>
    </row>
    <row r="23" spans="1:25" ht="30.75" customHeight="1" x14ac:dyDescent="0.2">
      <c r="A23" s="89" t="s">
        <v>32</v>
      </c>
      <c r="B23" s="17" t="s">
        <v>25</v>
      </c>
      <c r="C23" s="32">
        <f>IF(C4="","",C4+21)</f>
        <v>45237</v>
      </c>
      <c r="D23" s="9" t="s">
        <v>19</v>
      </c>
      <c r="E23" s="25">
        <v>14</v>
      </c>
      <c r="F23" s="13" t="s">
        <v>16</v>
      </c>
      <c r="G23" s="101" t="s">
        <v>57</v>
      </c>
      <c r="H23" s="19" t="s">
        <v>44</v>
      </c>
      <c r="I23" s="42"/>
      <c r="K23" s="60" t="s">
        <v>60</v>
      </c>
      <c r="L23" s="61"/>
      <c r="M23" s="61"/>
      <c r="N23" s="61"/>
      <c r="O23" s="49">
        <f>COUNTIF(G8:G27,"4 他の児童を参考にするように促す")</f>
        <v>1</v>
      </c>
      <c r="T23" s="78" t="s">
        <v>52</v>
      </c>
      <c r="U23" s="79"/>
      <c r="V23" s="37">
        <f>COUNTIF(H8:H27,"あまり見られなかった")</f>
        <v>4</v>
      </c>
      <c r="W23" s="41"/>
    </row>
    <row r="24" spans="1:25" ht="30.75" customHeight="1" x14ac:dyDescent="0.2">
      <c r="A24" s="90"/>
      <c r="B24" s="14" t="s">
        <v>26</v>
      </c>
      <c r="C24" s="33">
        <f>IF(C4="","",C4+22)</f>
        <v>45238</v>
      </c>
      <c r="D24" s="6" t="s">
        <v>20</v>
      </c>
      <c r="E24" s="23">
        <v>10</v>
      </c>
      <c r="F24" s="14" t="s">
        <v>16</v>
      </c>
      <c r="G24" s="102" t="s">
        <v>53</v>
      </c>
      <c r="H24" s="20" t="s">
        <v>51</v>
      </c>
      <c r="I24" s="43"/>
      <c r="K24" s="60" t="s">
        <v>58</v>
      </c>
      <c r="L24" s="61"/>
      <c r="M24" s="61"/>
      <c r="N24" s="61"/>
      <c r="O24" s="49">
        <f>COUNTIF(G8:G27,"3 教師がしていたことを委ねる")</f>
        <v>5</v>
      </c>
      <c r="T24" s="80" t="s">
        <v>47</v>
      </c>
      <c r="U24" s="81"/>
      <c r="V24" s="38">
        <f>COUNTIF(H8:H27,"よく見取れなかった")</f>
        <v>2</v>
      </c>
      <c r="W24" s="41"/>
    </row>
    <row r="25" spans="1:25" ht="30.75" customHeight="1" thickBot="1" x14ac:dyDescent="0.25">
      <c r="A25" s="90"/>
      <c r="B25" s="14" t="s">
        <v>27</v>
      </c>
      <c r="C25" s="33">
        <f>IF(C4="","",C4+23)</f>
        <v>45239</v>
      </c>
      <c r="D25" s="6" t="s">
        <v>21</v>
      </c>
      <c r="E25" s="23">
        <v>14</v>
      </c>
      <c r="F25" s="15" t="s">
        <v>16</v>
      </c>
      <c r="G25" s="102" t="s">
        <v>53</v>
      </c>
      <c r="H25" s="20" t="s">
        <v>44</v>
      </c>
      <c r="I25" s="43"/>
      <c r="K25" s="62" t="s">
        <v>56</v>
      </c>
      <c r="L25" s="61"/>
      <c r="M25" s="61"/>
      <c r="N25" s="61"/>
      <c r="O25" s="50">
        <f>COUNTIF(G8:G27,"2 仕事や役割を頼む")</f>
        <v>7</v>
      </c>
      <c r="T25" s="68" t="s">
        <v>34</v>
      </c>
      <c r="U25" s="69"/>
      <c r="V25" s="39">
        <f>SUM(V21:V24)</f>
        <v>18</v>
      </c>
      <c r="W25" s="41"/>
    </row>
    <row r="26" spans="1:25" ht="30.75" customHeight="1" thickBot="1" x14ac:dyDescent="0.25">
      <c r="A26" s="90"/>
      <c r="B26" s="14" t="s">
        <v>28</v>
      </c>
      <c r="C26" s="33">
        <f>IF(C4="","",C4+24)</f>
        <v>45240</v>
      </c>
      <c r="D26" s="6" t="s">
        <v>22</v>
      </c>
      <c r="E26" s="23">
        <v>18</v>
      </c>
      <c r="F26" s="14" t="s">
        <v>16</v>
      </c>
      <c r="G26" s="102" t="s">
        <v>57</v>
      </c>
      <c r="H26" s="20" t="s">
        <v>42</v>
      </c>
      <c r="I26" s="43"/>
      <c r="K26" s="63" t="s">
        <v>55</v>
      </c>
      <c r="L26" s="64"/>
      <c r="M26" s="64"/>
      <c r="N26" s="65"/>
      <c r="O26" s="50">
        <f>COUNTIF(G8:G27,"1 児童と一緒に取り組む")</f>
        <v>1</v>
      </c>
    </row>
    <row r="27" spans="1:25" ht="30.75" customHeight="1" thickBot="1" x14ac:dyDescent="0.25">
      <c r="A27" s="91"/>
      <c r="B27" s="18" t="s">
        <v>29</v>
      </c>
      <c r="C27" s="34">
        <f>IF(C4="","",C4+25)</f>
        <v>45241</v>
      </c>
      <c r="D27" s="10" t="s">
        <v>23</v>
      </c>
      <c r="E27" s="24">
        <v>23</v>
      </c>
      <c r="F27" s="16" t="s">
        <v>16</v>
      </c>
      <c r="G27" s="103" t="s">
        <v>53</v>
      </c>
      <c r="H27" s="21" t="s">
        <v>42</v>
      </c>
      <c r="I27" s="44"/>
      <c r="K27" s="55" t="s">
        <v>50</v>
      </c>
      <c r="L27" s="56"/>
      <c r="M27" s="56"/>
      <c r="N27" s="56"/>
      <c r="O27" s="51">
        <f>SUM(O18:O26)</f>
        <v>19</v>
      </c>
    </row>
    <row r="28" spans="1:25" ht="20.25" customHeight="1" x14ac:dyDescent="0.2"/>
  </sheetData>
  <mergeCells count="31">
    <mergeCell ref="A4:B4"/>
    <mergeCell ref="S1:S2"/>
    <mergeCell ref="T1:T2"/>
    <mergeCell ref="U1:U2"/>
    <mergeCell ref="Q1:R2"/>
    <mergeCell ref="A8:A12"/>
    <mergeCell ref="A13:A17"/>
    <mergeCell ref="A18:A22"/>
    <mergeCell ref="A23:A27"/>
    <mergeCell ref="E6:F6"/>
    <mergeCell ref="E7:F7"/>
    <mergeCell ref="T21:U21"/>
    <mergeCell ref="T25:U25"/>
    <mergeCell ref="I6:I7"/>
    <mergeCell ref="C6:D7"/>
    <mergeCell ref="H6:H7"/>
    <mergeCell ref="T22:U22"/>
    <mergeCell ref="T23:U23"/>
    <mergeCell ref="T24:U24"/>
    <mergeCell ref="T20:V20"/>
    <mergeCell ref="K19:N19"/>
    <mergeCell ref="K18:N18"/>
    <mergeCell ref="K17:O17"/>
    <mergeCell ref="K27:N27"/>
    <mergeCell ref="K20:N20"/>
    <mergeCell ref="K21:N21"/>
    <mergeCell ref="K22:N22"/>
    <mergeCell ref="K23:N23"/>
    <mergeCell ref="K24:N24"/>
    <mergeCell ref="K25:N25"/>
    <mergeCell ref="K26:N26"/>
  </mergeCells>
  <phoneticPr fontId="1"/>
  <dataValidations count="2">
    <dataValidation type="list" allowBlank="1" showInputMessage="1" showErrorMessage="1" sqref="H8:H27" xr:uid="{D418DEDE-E56A-4777-BD1E-AAFFAED6E17A}">
      <formula1>"とても見られた,少し見られた,あまり見られなかった,よく見取れなかった"</formula1>
    </dataValidation>
    <dataValidation type="list" allowBlank="1" showInputMessage="1" showErrorMessage="1" sqref="G8:G27" xr:uid="{1740A35B-AC70-457D-9137-BC06B28B94D9}">
      <formula1>"1 児童と一緒に取り組む,2 仕事や役割を頼む,3 教師がしていたことを委ねる,4 他の児童を参考にするように促す,A 児童のよさやがんばりを承認する,B 児童のよさやがんばりを紹介する,C 承認している児童を紹介する,D 承認している様子を紹介する,活用しなかった"</formula1>
    </dataValidation>
  </dataValidations>
  <printOptions horizontalCentered="1" verticalCentered="1"/>
  <pageMargins left="0.78740157480314965" right="0.78740157480314965" top="0.39370078740157483" bottom="0.39370078740157483" header="0" footer="0"/>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03FB3-7024-4F38-A0BF-6256A83D9362}">
  <sheetPr>
    <outlinePr summaryBelow="0" summaryRight="0"/>
  </sheetPr>
  <dimension ref="A1:Y28"/>
  <sheetViews>
    <sheetView view="pageBreakPreview" zoomScale="85" zoomScaleNormal="70" zoomScaleSheetLayoutView="85" workbookViewId="0">
      <selection activeCell="I8" sqref="I8"/>
    </sheetView>
  </sheetViews>
  <sheetFormatPr defaultColWidth="12.5703125" defaultRowHeight="15.75" customHeight="1" x14ac:dyDescent="0.2"/>
  <cols>
    <col min="1" max="2" width="8.28515625" style="5" customWidth="1"/>
    <col min="3" max="3" width="9.85546875" style="5" customWidth="1"/>
    <col min="4" max="4" width="8.140625" style="5" customWidth="1"/>
    <col min="5" max="5" width="11.42578125" style="5" customWidth="1"/>
    <col min="6" max="6" width="7.140625" style="5" customWidth="1"/>
    <col min="7" max="7" width="37.140625" style="5" customWidth="1"/>
    <col min="8" max="8" width="26.28515625" style="5" customWidth="1"/>
    <col min="9" max="9" width="79.42578125" style="5" customWidth="1"/>
    <col min="10" max="12" width="12.5703125" style="3"/>
    <col min="17" max="18" width="19" customWidth="1"/>
    <col min="19" max="19" width="12.5703125" style="1"/>
    <col min="20" max="20" width="9.140625" style="1" customWidth="1"/>
    <col min="21" max="21" width="12.5703125" style="1"/>
    <col min="22" max="23" width="13" customWidth="1"/>
  </cols>
  <sheetData>
    <row r="1" spans="1:21" ht="24" customHeight="1" x14ac:dyDescent="0.2">
      <c r="Q1" s="100" t="s">
        <v>35</v>
      </c>
      <c r="R1" s="100"/>
      <c r="S1" s="97" t="str">
        <f>IF(C4="","",C4)</f>
        <v/>
      </c>
      <c r="T1" s="98" t="s">
        <v>36</v>
      </c>
      <c r="U1" s="99" t="str">
        <f>IF(C4="","",C4+25)</f>
        <v/>
      </c>
    </row>
    <row r="2" spans="1:21" ht="24" customHeight="1" x14ac:dyDescent="0.2">
      <c r="Q2" s="100"/>
      <c r="R2" s="100"/>
      <c r="S2" s="97"/>
      <c r="T2" s="98"/>
      <c r="U2" s="99"/>
    </row>
    <row r="3" spans="1:21" ht="24" customHeight="1" x14ac:dyDescent="0.2"/>
    <row r="4" spans="1:21" ht="24" customHeight="1" x14ac:dyDescent="0.2">
      <c r="A4" s="96" t="s">
        <v>35</v>
      </c>
      <c r="B4" s="96"/>
      <c r="C4" s="31"/>
      <c r="D4" s="5" t="s">
        <v>19</v>
      </c>
      <c r="E4" s="35" t="s">
        <v>24</v>
      </c>
      <c r="F4" s="8"/>
      <c r="G4" s="7"/>
      <c r="H4" s="7"/>
      <c r="I4" s="7"/>
    </row>
    <row r="5" spans="1:21" ht="24" customHeight="1" thickBot="1" x14ac:dyDescent="0.25"/>
    <row r="6" spans="1:21" ht="21" customHeight="1" x14ac:dyDescent="0.2">
      <c r="A6" s="11"/>
      <c r="B6" s="52"/>
      <c r="C6" s="72"/>
      <c r="D6" s="73"/>
      <c r="E6" s="92" t="s">
        <v>15</v>
      </c>
      <c r="F6" s="93"/>
      <c r="G6" s="54" t="s">
        <v>17</v>
      </c>
      <c r="H6" s="76" t="s">
        <v>41</v>
      </c>
      <c r="I6" s="70" t="s">
        <v>70</v>
      </c>
    </row>
    <row r="7" spans="1:21" ht="13.5" customHeight="1" thickBot="1" x14ac:dyDescent="0.25">
      <c r="A7" s="12"/>
      <c r="B7" s="53"/>
      <c r="C7" s="74"/>
      <c r="D7" s="75"/>
      <c r="E7" s="94" t="s">
        <v>18</v>
      </c>
      <c r="F7" s="95"/>
      <c r="G7" s="29" t="s">
        <v>69</v>
      </c>
      <c r="H7" s="77"/>
      <c r="I7" s="71"/>
    </row>
    <row r="8" spans="1:21" s="2" customFormat="1" ht="30.75" customHeight="1" x14ac:dyDescent="0.2">
      <c r="A8" s="89" t="s">
        <v>38</v>
      </c>
      <c r="B8" s="26" t="s">
        <v>0</v>
      </c>
      <c r="C8" s="45" t="str">
        <f>IF(C4="","",C4)</f>
        <v/>
      </c>
      <c r="D8" s="9" t="s">
        <v>19</v>
      </c>
      <c r="E8" s="22"/>
      <c r="F8" s="13" t="s">
        <v>16</v>
      </c>
      <c r="G8" s="101"/>
      <c r="H8" s="19"/>
      <c r="I8" s="42"/>
      <c r="J8" s="30"/>
      <c r="K8" s="4"/>
      <c r="L8" s="4"/>
      <c r="S8" s="40"/>
      <c r="T8" s="40"/>
      <c r="U8" s="40"/>
    </row>
    <row r="9" spans="1:21" s="2" customFormat="1" ht="30.75" customHeight="1" x14ac:dyDescent="0.2">
      <c r="A9" s="90"/>
      <c r="B9" s="14" t="s">
        <v>1</v>
      </c>
      <c r="C9" s="46" t="str">
        <f>IF(C4="","",C4+1)</f>
        <v/>
      </c>
      <c r="D9" s="6" t="s">
        <v>20</v>
      </c>
      <c r="E9" s="23"/>
      <c r="F9" s="14" t="s">
        <v>16</v>
      </c>
      <c r="G9" s="102"/>
      <c r="H9" s="20"/>
      <c r="I9" s="43"/>
      <c r="J9" s="30"/>
      <c r="K9" s="4"/>
      <c r="L9" s="4"/>
      <c r="S9" s="40"/>
      <c r="T9" s="40"/>
      <c r="U9" s="40"/>
    </row>
    <row r="10" spans="1:21" s="2" customFormat="1" ht="30.75" customHeight="1" x14ac:dyDescent="0.2">
      <c r="A10" s="90"/>
      <c r="B10" s="27" t="s">
        <v>2</v>
      </c>
      <c r="C10" s="46" t="str">
        <f>IF(C4="","",C4+2)</f>
        <v/>
      </c>
      <c r="D10" s="6" t="s">
        <v>21</v>
      </c>
      <c r="E10" s="23"/>
      <c r="F10" s="15" t="s">
        <v>16</v>
      </c>
      <c r="G10" s="102"/>
      <c r="H10" s="20"/>
      <c r="I10" s="43"/>
      <c r="J10" s="30"/>
      <c r="K10" s="4"/>
      <c r="L10" s="4"/>
      <c r="S10" s="40"/>
      <c r="T10" s="40"/>
      <c r="U10" s="40"/>
    </row>
    <row r="11" spans="1:21" s="2" customFormat="1" ht="30.75" customHeight="1" x14ac:dyDescent="0.2">
      <c r="A11" s="90"/>
      <c r="B11" s="27" t="s">
        <v>3</v>
      </c>
      <c r="C11" s="46" t="str">
        <f>IF(C4="","",C4+3)</f>
        <v/>
      </c>
      <c r="D11" s="6" t="s">
        <v>22</v>
      </c>
      <c r="E11" s="23"/>
      <c r="F11" s="14" t="s">
        <v>16</v>
      </c>
      <c r="G11" s="102"/>
      <c r="H11" s="20"/>
      <c r="I11" s="43"/>
      <c r="J11" s="30"/>
      <c r="K11" s="4"/>
      <c r="L11" s="4"/>
      <c r="S11" s="40"/>
      <c r="T11" s="40"/>
      <c r="U11" s="40"/>
    </row>
    <row r="12" spans="1:21" s="2" customFormat="1" ht="30.75" customHeight="1" thickBot="1" x14ac:dyDescent="0.25">
      <c r="A12" s="91"/>
      <c r="B12" s="18" t="s">
        <v>4</v>
      </c>
      <c r="C12" s="47" t="str">
        <f>IF(C4="","",C4+4)</f>
        <v/>
      </c>
      <c r="D12" s="10" t="s">
        <v>23</v>
      </c>
      <c r="E12" s="24"/>
      <c r="F12" s="16" t="s">
        <v>16</v>
      </c>
      <c r="G12" s="103"/>
      <c r="H12" s="21"/>
      <c r="I12" s="44"/>
      <c r="J12" s="4"/>
      <c r="K12" s="4"/>
      <c r="L12" s="4"/>
      <c r="S12" s="40"/>
      <c r="T12" s="40"/>
      <c r="U12" s="40"/>
    </row>
    <row r="13" spans="1:21" s="2" customFormat="1" ht="30.75" customHeight="1" x14ac:dyDescent="0.2">
      <c r="A13" s="89" t="s">
        <v>30</v>
      </c>
      <c r="B13" s="26" t="s">
        <v>5</v>
      </c>
      <c r="C13" s="32" t="str">
        <f>IF(C4="","",C4+7)</f>
        <v/>
      </c>
      <c r="D13" s="9" t="s">
        <v>19</v>
      </c>
      <c r="E13" s="25"/>
      <c r="F13" s="17" t="s">
        <v>16</v>
      </c>
      <c r="G13" s="101"/>
      <c r="H13" s="19"/>
      <c r="I13" s="42"/>
      <c r="J13" s="4"/>
      <c r="K13" s="4"/>
      <c r="L13" s="4"/>
      <c r="S13" s="40"/>
      <c r="T13" s="40"/>
      <c r="U13" s="40"/>
    </row>
    <row r="14" spans="1:21" s="2" customFormat="1" ht="30.75" customHeight="1" x14ac:dyDescent="0.2">
      <c r="A14" s="90"/>
      <c r="B14" s="27" t="s">
        <v>6</v>
      </c>
      <c r="C14" s="33" t="str">
        <f>IF(C4="","",C4+8)</f>
        <v/>
      </c>
      <c r="D14" s="6" t="s">
        <v>20</v>
      </c>
      <c r="E14" s="23"/>
      <c r="F14" s="15" t="s">
        <v>16</v>
      </c>
      <c r="G14" s="102"/>
      <c r="H14" s="20"/>
      <c r="I14" s="43"/>
      <c r="J14" s="4"/>
      <c r="K14" s="4"/>
      <c r="L14" s="4"/>
      <c r="S14" s="40"/>
      <c r="T14" s="40"/>
      <c r="U14" s="40"/>
    </row>
    <row r="15" spans="1:21" s="2" customFormat="1" ht="30.75" customHeight="1" x14ac:dyDescent="0.2">
      <c r="A15" s="90"/>
      <c r="B15" s="14" t="s">
        <v>7</v>
      </c>
      <c r="C15" s="33" t="str">
        <f>IF(C4="","",C4+9)</f>
        <v/>
      </c>
      <c r="D15" s="6" t="s">
        <v>21</v>
      </c>
      <c r="E15" s="23"/>
      <c r="F15" s="14" t="s">
        <v>16</v>
      </c>
      <c r="G15" s="102"/>
      <c r="H15" s="20"/>
      <c r="I15" s="43"/>
      <c r="J15" s="4"/>
      <c r="K15" s="4"/>
      <c r="L15" s="4"/>
      <c r="S15" s="40"/>
      <c r="T15" s="40"/>
      <c r="U15" s="40"/>
    </row>
    <row r="16" spans="1:21" s="2" customFormat="1" ht="30.75" customHeight="1" thickBot="1" x14ac:dyDescent="0.25">
      <c r="A16" s="90"/>
      <c r="B16" s="27" t="s">
        <v>8</v>
      </c>
      <c r="C16" s="33" t="str">
        <f>IF(C4="","",C4+10)</f>
        <v/>
      </c>
      <c r="D16" s="6" t="s">
        <v>22</v>
      </c>
      <c r="E16" s="23"/>
      <c r="F16" s="15" t="s">
        <v>16</v>
      </c>
      <c r="G16" s="102"/>
      <c r="H16" s="20"/>
      <c r="I16" s="43"/>
      <c r="J16" s="4"/>
      <c r="K16" s="4"/>
      <c r="L16" s="4"/>
      <c r="S16" s="40"/>
      <c r="T16" s="40"/>
      <c r="U16" s="40"/>
    </row>
    <row r="17" spans="1:25" s="2" customFormat="1" ht="30.75" customHeight="1" thickBot="1" x14ac:dyDescent="0.25">
      <c r="A17" s="91"/>
      <c r="B17" s="28" t="s">
        <v>9</v>
      </c>
      <c r="C17" s="34" t="str">
        <f>IF(C4="","",C4+11)</f>
        <v/>
      </c>
      <c r="D17" s="10" t="s">
        <v>23</v>
      </c>
      <c r="E17" s="24"/>
      <c r="F17" s="18" t="s">
        <v>16</v>
      </c>
      <c r="G17" s="103"/>
      <c r="H17" s="21"/>
      <c r="I17" s="44"/>
      <c r="J17" s="4"/>
      <c r="K17" s="86" t="s">
        <v>17</v>
      </c>
      <c r="L17" s="87"/>
      <c r="M17" s="87"/>
      <c r="N17" s="87"/>
      <c r="O17" s="88"/>
      <c r="S17" s="40"/>
      <c r="T17" s="40"/>
      <c r="U17" s="40"/>
    </row>
    <row r="18" spans="1:25" s="2" customFormat="1" ht="30.75" customHeight="1" thickBot="1" x14ac:dyDescent="0.25">
      <c r="A18" s="89" t="s">
        <v>31</v>
      </c>
      <c r="B18" s="17" t="s">
        <v>11</v>
      </c>
      <c r="C18" s="32" t="str">
        <f>IF(C4="","",C4+14)</f>
        <v/>
      </c>
      <c r="D18" s="9" t="s">
        <v>19</v>
      </c>
      <c r="E18" s="25"/>
      <c r="F18" s="13" t="s">
        <v>16</v>
      </c>
      <c r="G18" s="101"/>
      <c r="H18" s="19"/>
      <c r="I18" s="42"/>
      <c r="J18" s="4"/>
      <c r="K18" s="83" t="s">
        <v>49</v>
      </c>
      <c r="L18" s="84"/>
      <c r="M18" s="84"/>
      <c r="N18" s="85"/>
      <c r="O18" s="49">
        <f>COUNTIF(G4:G23,"活用しなかった")</f>
        <v>0</v>
      </c>
      <c r="S18" s="40"/>
      <c r="T18" s="40"/>
      <c r="U18" s="40"/>
      <c r="Y18" s="48"/>
    </row>
    <row r="19" spans="1:25" s="2" customFormat="1" ht="30.75" customHeight="1" thickBot="1" x14ac:dyDescent="0.25">
      <c r="A19" s="90"/>
      <c r="B19" s="27" t="s">
        <v>10</v>
      </c>
      <c r="C19" s="33" t="str">
        <f>IF(C4="","",C4+15)</f>
        <v/>
      </c>
      <c r="D19" s="6" t="s">
        <v>20</v>
      </c>
      <c r="E19" s="23"/>
      <c r="F19" s="14" t="s">
        <v>16</v>
      </c>
      <c r="G19" s="102"/>
      <c r="H19" s="20"/>
      <c r="I19" s="43"/>
      <c r="J19" s="4"/>
      <c r="K19" s="83" t="s">
        <v>65</v>
      </c>
      <c r="L19" s="84"/>
      <c r="M19" s="84"/>
      <c r="N19" s="85"/>
      <c r="O19" s="49">
        <f>COUNTIF(G5:G24,"D 承認している様子を紹介する")</f>
        <v>0</v>
      </c>
      <c r="S19" s="40"/>
      <c r="T19" s="40"/>
      <c r="U19" s="40"/>
    </row>
    <row r="20" spans="1:25" s="2" customFormat="1" ht="30.75" customHeight="1" thickBot="1" x14ac:dyDescent="0.25">
      <c r="A20" s="90"/>
      <c r="B20" s="27" t="s">
        <v>12</v>
      </c>
      <c r="C20" s="33" t="str">
        <f>IF(C4="","",C4+16)</f>
        <v/>
      </c>
      <c r="D20" s="6" t="s">
        <v>21</v>
      </c>
      <c r="E20" s="23"/>
      <c r="F20" s="15" t="s">
        <v>16</v>
      </c>
      <c r="G20" s="102"/>
      <c r="H20" s="20"/>
      <c r="I20" s="43"/>
      <c r="J20" s="4"/>
      <c r="K20" s="57" t="s">
        <v>64</v>
      </c>
      <c r="L20" s="58"/>
      <c r="M20" s="58"/>
      <c r="N20" s="59"/>
      <c r="O20" s="49">
        <f>COUNTIF(G6:G25,"C 承認している児童を紹介する")</f>
        <v>0</v>
      </c>
      <c r="S20" s="40"/>
      <c r="T20" s="55" t="s">
        <v>33</v>
      </c>
      <c r="U20" s="56"/>
      <c r="V20" s="82"/>
      <c r="X20" s="48"/>
    </row>
    <row r="21" spans="1:25" s="2" customFormat="1" ht="30.75" customHeight="1" x14ac:dyDescent="0.2">
      <c r="A21" s="90"/>
      <c r="B21" s="14" t="s">
        <v>13</v>
      </c>
      <c r="C21" s="33" t="str">
        <f>IF(C4="","",C4+17)</f>
        <v/>
      </c>
      <c r="D21" s="6" t="s">
        <v>22</v>
      </c>
      <c r="E21" s="23"/>
      <c r="F21" s="14" t="s">
        <v>16</v>
      </c>
      <c r="G21" s="102"/>
      <c r="H21" s="20"/>
      <c r="I21" s="43"/>
      <c r="J21" s="4"/>
      <c r="K21" s="57" t="s">
        <v>63</v>
      </c>
      <c r="L21" s="58"/>
      <c r="M21" s="58"/>
      <c r="N21" s="59"/>
      <c r="O21" s="49">
        <f>COUNTIF(G7:G26,"B 児童のよさやがんばりを紹介する")</f>
        <v>0</v>
      </c>
      <c r="S21" s="40"/>
      <c r="T21" s="66" t="s">
        <v>43</v>
      </c>
      <c r="U21" s="67"/>
      <c r="V21" s="36">
        <f>COUNTIF(H7:H26,"とても見られた")</f>
        <v>0</v>
      </c>
      <c r="W21" s="41"/>
    </row>
    <row r="22" spans="1:25" s="2" customFormat="1" ht="30.75" customHeight="1" thickBot="1" x14ac:dyDescent="0.25">
      <c r="A22" s="91"/>
      <c r="B22" s="28" t="s">
        <v>14</v>
      </c>
      <c r="C22" s="34" t="str">
        <f>IF(C4="","",C4+18)</f>
        <v/>
      </c>
      <c r="D22" s="10" t="s">
        <v>23</v>
      </c>
      <c r="E22" s="24"/>
      <c r="F22" s="16" t="s">
        <v>16</v>
      </c>
      <c r="G22" s="103"/>
      <c r="H22" s="21"/>
      <c r="I22" s="44"/>
      <c r="J22" s="4"/>
      <c r="K22" s="60" t="s">
        <v>62</v>
      </c>
      <c r="L22" s="61"/>
      <c r="M22" s="61"/>
      <c r="N22" s="61"/>
      <c r="O22" s="49">
        <f>COUNTIF(G7:G26,"A 児童のよさやがんばりを承認する")</f>
        <v>0</v>
      </c>
      <c r="S22" s="40"/>
      <c r="T22" s="78" t="s">
        <v>45</v>
      </c>
      <c r="U22" s="79"/>
      <c r="V22" s="37">
        <f>COUNTIF(H7:H26,"少し見られた")</f>
        <v>0</v>
      </c>
      <c r="W22" s="41"/>
    </row>
    <row r="23" spans="1:25" ht="30.75" customHeight="1" x14ac:dyDescent="0.2">
      <c r="A23" s="89" t="s">
        <v>32</v>
      </c>
      <c r="B23" s="17" t="s">
        <v>25</v>
      </c>
      <c r="C23" s="32" t="str">
        <f>IF(C4="","",C4+21)</f>
        <v/>
      </c>
      <c r="D23" s="9" t="s">
        <v>19</v>
      </c>
      <c r="E23" s="25"/>
      <c r="F23" s="13" t="s">
        <v>16</v>
      </c>
      <c r="G23" s="101"/>
      <c r="H23" s="19"/>
      <c r="I23" s="42"/>
      <c r="K23" s="60" t="s">
        <v>60</v>
      </c>
      <c r="L23" s="61"/>
      <c r="M23" s="61"/>
      <c r="N23" s="61"/>
      <c r="O23" s="49">
        <f>COUNTIF(G8:G27,"4 他の児童を参考にするように促す")</f>
        <v>0</v>
      </c>
      <c r="T23" s="78" t="s">
        <v>52</v>
      </c>
      <c r="U23" s="79"/>
      <c r="V23" s="37">
        <f>COUNTIF(H8:H27,"あまり見られなかった")</f>
        <v>0</v>
      </c>
      <c r="W23" s="41"/>
    </row>
    <row r="24" spans="1:25" ht="30.75" customHeight="1" x14ac:dyDescent="0.2">
      <c r="A24" s="90"/>
      <c r="B24" s="14" t="s">
        <v>26</v>
      </c>
      <c r="C24" s="33" t="str">
        <f>IF(C4="","",C4+22)</f>
        <v/>
      </c>
      <c r="D24" s="6" t="s">
        <v>20</v>
      </c>
      <c r="E24" s="23"/>
      <c r="F24" s="14" t="s">
        <v>16</v>
      </c>
      <c r="G24" s="102"/>
      <c r="H24" s="20"/>
      <c r="I24" s="43"/>
      <c r="K24" s="60" t="s">
        <v>58</v>
      </c>
      <c r="L24" s="61"/>
      <c r="M24" s="61"/>
      <c r="N24" s="61"/>
      <c r="O24" s="49">
        <f>COUNTIF(G8:G27,"3 教師がしていたことを委ねる")</f>
        <v>0</v>
      </c>
      <c r="T24" s="80" t="s">
        <v>47</v>
      </c>
      <c r="U24" s="81"/>
      <c r="V24" s="38">
        <f>COUNTIF(H8:H27,"よく見取れなかった")</f>
        <v>0</v>
      </c>
      <c r="W24" s="41"/>
    </row>
    <row r="25" spans="1:25" ht="30.75" customHeight="1" thickBot="1" x14ac:dyDescent="0.25">
      <c r="A25" s="90"/>
      <c r="B25" s="14" t="s">
        <v>27</v>
      </c>
      <c r="C25" s="33" t="str">
        <f>IF(C4="","",C4+23)</f>
        <v/>
      </c>
      <c r="D25" s="6" t="s">
        <v>21</v>
      </c>
      <c r="E25" s="23"/>
      <c r="F25" s="15" t="s">
        <v>16</v>
      </c>
      <c r="G25" s="102"/>
      <c r="H25" s="20"/>
      <c r="I25" s="43"/>
      <c r="K25" s="62" t="s">
        <v>56</v>
      </c>
      <c r="L25" s="61"/>
      <c r="M25" s="61"/>
      <c r="N25" s="61"/>
      <c r="O25" s="50">
        <f>COUNTIF(G8:G27,"2 仕事や役割を頼む")</f>
        <v>0</v>
      </c>
      <c r="T25" s="68" t="s">
        <v>34</v>
      </c>
      <c r="U25" s="69"/>
      <c r="V25" s="39">
        <f>SUM(V21:V24)</f>
        <v>0</v>
      </c>
      <c r="W25" s="41"/>
    </row>
    <row r="26" spans="1:25" ht="30.75" customHeight="1" thickBot="1" x14ac:dyDescent="0.25">
      <c r="A26" s="90"/>
      <c r="B26" s="14" t="s">
        <v>28</v>
      </c>
      <c r="C26" s="33" t="str">
        <f>IF(C4="","",C4+24)</f>
        <v/>
      </c>
      <c r="D26" s="6" t="s">
        <v>22</v>
      </c>
      <c r="E26" s="23"/>
      <c r="F26" s="14" t="s">
        <v>16</v>
      </c>
      <c r="G26" s="102"/>
      <c r="H26" s="20"/>
      <c r="I26" s="43"/>
      <c r="K26" s="63" t="s">
        <v>55</v>
      </c>
      <c r="L26" s="64"/>
      <c r="M26" s="64"/>
      <c r="N26" s="65"/>
      <c r="O26" s="50">
        <f>COUNTIF(G8:G27,"1 児童と一緒に取り組む")</f>
        <v>0</v>
      </c>
    </row>
    <row r="27" spans="1:25" ht="30.75" customHeight="1" thickBot="1" x14ac:dyDescent="0.25">
      <c r="A27" s="91"/>
      <c r="B27" s="18" t="s">
        <v>29</v>
      </c>
      <c r="C27" s="34" t="str">
        <f>IF(C4="","",C4+25)</f>
        <v/>
      </c>
      <c r="D27" s="10" t="s">
        <v>23</v>
      </c>
      <c r="E27" s="24"/>
      <c r="F27" s="16" t="s">
        <v>16</v>
      </c>
      <c r="G27" s="103"/>
      <c r="H27" s="21"/>
      <c r="I27" s="44"/>
      <c r="K27" s="55" t="s">
        <v>34</v>
      </c>
      <c r="L27" s="56"/>
      <c r="M27" s="56"/>
      <c r="N27" s="56"/>
      <c r="O27" s="51">
        <f>SUM(O18:O26)</f>
        <v>0</v>
      </c>
    </row>
    <row r="28" spans="1:25" ht="20.25" customHeight="1" x14ac:dyDescent="0.2"/>
  </sheetData>
  <mergeCells count="31">
    <mergeCell ref="K25:N25"/>
    <mergeCell ref="T25:U25"/>
    <mergeCell ref="K26:N26"/>
    <mergeCell ref="K27:N27"/>
    <mergeCell ref="T20:V20"/>
    <mergeCell ref="K21:N21"/>
    <mergeCell ref="T21:U21"/>
    <mergeCell ref="K22:N22"/>
    <mergeCell ref="T22:U22"/>
    <mergeCell ref="A23:A27"/>
    <mergeCell ref="K23:N23"/>
    <mergeCell ref="T23:U23"/>
    <mergeCell ref="K24:N24"/>
    <mergeCell ref="T24:U24"/>
    <mergeCell ref="A8:A12"/>
    <mergeCell ref="A13:A17"/>
    <mergeCell ref="K17:O17"/>
    <mergeCell ref="A18:A22"/>
    <mergeCell ref="K18:N18"/>
    <mergeCell ref="K19:N19"/>
    <mergeCell ref="K20:N20"/>
    <mergeCell ref="Q1:R2"/>
    <mergeCell ref="S1:S2"/>
    <mergeCell ref="T1:T2"/>
    <mergeCell ref="U1:U2"/>
    <mergeCell ref="A4:B4"/>
    <mergeCell ref="C6:D7"/>
    <mergeCell ref="E6:F6"/>
    <mergeCell ref="H6:H7"/>
    <mergeCell ref="I6:I7"/>
    <mergeCell ref="E7:F7"/>
  </mergeCells>
  <phoneticPr fontId="1"/>
  <dataValidations count="2">
    <dataValidation type="list" allowBlank="1" showInputMessage="1" showErrorMessage="1" sqref="G8:G27" xr:uid="{26D5FFA8-33F1-406A-A4D7-FA6343A6DDB1}">
      <formula1>"1 児童と一緒に取り組む,2 仕事や役割を頼む,3 教師がしていたことを委ねる,4 他の児童を参考にするように促す,A 児童のよさやがんばりを承認する,B 児童のよさやがんばりを紹介する,C 承認している児童を紹介する,D 承認している様子を紹介する,活用しなかった"</formula1>
    </dataValidation>
    <dataValidation type="list" allowBlank="1" showInputMessage="1" showErrorMessage="1" sqref="H8:H27" xr:uid="{F216B025-76C5-45A6-BA80-3C63C3AC69D4}">
      <formula1>"とても見られた,少し見られた,あまり見られなかった,よく見取れなかった"</formula1>
    </dataValidation>
  </dataValidations>
  <printOptions horizontalCentered="1" verticalCentered="1"/>
  <pageMargins left="0.78740157480314965" right="0.78740157480314965" top="0.39370078740157483" bottom="0.39370078740157483" header="0" footer="0"/>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入力の例</vt:lpstr>
      <vt:lpstr>実際に入力するシート</vt:lpstr>
      <vt:lpstr>実際に入力するシート!Print_Area</vt:lpstr>
      <vt:lpstr>入力の例!Print_Area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2022-12-08T05:31:55Z</cp:lastPrinted>
  <dcterms:created xsi:type="dcterms:W3CDTF">2022-07-27T05:56:46Z</dcterms:created>
  <dcterms:modified xsi:type="dcterms:W3CDTF">2023-02-20T05:33:22Z</dcterms:modified>
</cp:coreProperties>
</file>